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VYKRESY\Město Brno\KLUB LEITNEROVA\"/>
    </mc:Choice>
  </mc:AlternateContent>
  <xr:revisionPtr revIDLastSave="0" documentId="8_{5E10E1CC-65FB-4D89-B41E-91120A1B64C8}" xr6:coauthVersionLast="46" xr6:coauthVersionMax="46" xr10:uidLastSave="{00000000-0000-0000-0000-000000000000}"/>
  <bookViews>
    <workbookView xWindow="20595" yWindow="3585" windowWidth="11895" windowHeight="15435" xr2:uid="{D2D4192B-4A38-4423-A8E6-39610206480B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Položky!$A$1:$G$136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Rekapitulace!$E$23</definedName>
    <definedName name="VRNnazev">Rekapitulace!$A$23</definedName>
    <definedName name="VRNproc">Rekapitulace!$F$23</definedName>
    <definedName name="VRNzakl">Rekapitulace!$G$23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135" i="3" l="1"/>
  <c r="BD135" i="3"/>
  <c r="BC135" i="3"/>
  <c r="BB135" i="3"/>
  <c r="G135" i="3"/>
  <c r="BA135" i="3" s="1"/>
  <c r="BE134" i="3"/>
  <c r="BD134" i="3"/>
  <c r="BC134" i="3"/>
  <c r="BB134" i="3"/>
  <c r="BA134" i="3"/>
  <c r="G134" i="3"/>
  <c r="BE133" i="3"/>
  <c r="BD133" i="3"/>
  <c r="BC133" i="3"/>
  <c r="BB133" i="3"/>
  <c r="G133" i="3"/>
  <c r="BA133" i="3" s="1"/>
  <c r="BE132" i="3"/>
  <c r="BD132" i="3"/>
  <c r="BC132" i="3"/>
  <c r="BB132" i="3"/>
  <c r="BA132" i="3"/>
  <c r="G132" i="3"/>
  <c r="BE131" i="3"/>
  <c r="BD131" i="3"/>
  <c r="BC131" i="3"/>
  <c r="BB131" i="3"/>
  <c r="G131" i="3"/>
  <c r="BA131" i="3" s="1"/>
  <c r="BE130" i="3"/>
  <c r="BD130" i="3"/>
  <c r="BC130" i="3"/>
  <c r="BB130" i="3"/>
  <c r="BA130" i="3"/>
  <c r="G130" i="3"/>
  <c r="BE129" i="3"/>
  <c r="BD129" i="3"/>
  <c r="BC129" i="3"/>
  <c r="BC136" i="3" s="1"/>
  <c r="G17" i="2" s="1"/>
  <c r="BB129" i="3"/>
  <c r="G129" i="3"/>
  <c r="G136" i="3" s="1"/>
  <c r="BE128" i="3"/>
  <c r="BD128" i="3"/>
  <c r="BD136" i="3" s="1"/>
  <c r="H17" i="2" s="1"/>
  <c r="BC128" i="3"/>
  <c r="BB128" i="3"/>
  <c r="BB136" i="3" s="1"/>
  <c r="F17" i="2" s="1"/>
  <c r="BA128" i="3"/>
  <c r="G128" i="3"/>
  <c r="B17" i="2"/>
  <c r="A17" i="2"/>
  <c r="BE136" i="3"/>
  <c r="I17" i="2" s="1"/>
  <c r="C136" i="3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3" i="3"/>
  <c r="BE126" i="3" s="1"/>
  <c r="I16" i="2" s="1"/>
  <c r="BD103" i="3"/>
  <c r="BD126" i="3" s="1"/>
  <c r="H16" i="2" s="1"/>
  <c r="BC103" i="3"/>
  <c r="BA103" i="3"/>
  <c r="G103" i="3"/>
  <c r="G126" i="3" s="1"/>
  <c r="B16" i="2"/>
  <c r="A16" i="2"/>
  <c r="BC126" i="3"/>
  <c r="G16" i="2" s="1"/>
  <c r="BA126" i="3"/>
  <c r="E16" i="2" s="1"/>
  <c r="C126" i="3"/>
  <c r="BE100" i="3"/>
  <c r="BD100" i="3"/>
  <c r="BC100" i="3"/>
  <c r="BA100" i="3"/>
  <c r="G100" i="3"/>
  <c r="BB100" i="3" s="1"/>
  <c r="BE99" i="3"/>
  <c r="BD99" i="3"/>
  <c r="BC99" i="3"/>
  <c r="BB99" i="3"/>
  <c r="BA99" i="3"/>
  <c r="G99" i="3"/>
  <c r="BE98" i="3"/>
  <c r="BD98" i="3"/>
  <c r="BC98" i="3"/>
  <c r="BA98" i="3"/>
  <c r="G98" i="3"/>
  <c r="BB98" i="3" s="1"/>
  <c r="BE97" i="3"/>
  <c r="BD97" i="3"/>
  <c r="BC97" i="3"/>
  <c r="BB97" i="3"/>
  <c r="BA97" i="3"/>
  <c r="G97" i="3"/>
  <c r="BE96" i="3"/>
  <c r="BD96" i="3"/>
  <c r="BC96" i="3"/>
  <c r="BA96" i="3"/>
  <c r="G96" i="3"/>
  <c r="BB96" i="3" s="1"/>
  <c r="BE95" i="3"/>
  <c r="BD95" i="3"/>
  <c r="BC95" i="3"/>
  <c r="BB95" i="3"/>
  <c r="BA95" i="3"/>
  <c r="G95" i="3"/>
  <c r="BE94" i="3"/>
  <c r="BD94" i="3"/>
  <c r="BC94" i="3"/>
  <c r="BA94" i="3"/>
  <c r="G94" i="3"/>
  <c r="BB94" i="3" s="1"/>
  <c r="BE93" i="3"/>
  <c r="BD93" i="3"/>
  <c r="BC93" i="3"/>
  <c r="BB93" i="3"/>
  <c r="BA93" i="3"/>
  <c r="G93" i="3"/>
  <c r="BE92" i="3"/>
  <c r="BD92" i="3"/>
  <c r="BC92" i="3"/>
  <c r="BA92" i="3"/>
  <c r="G92" i="3"/>
  <c r="BB92" i="3" s="1"/>
  <c r="BE91" i="3"/>
  <c r="BD91" i="3"/>
  <c r="BC91" i="3"/>
  <c r="BB91" i="3"/>
  <c r="BA91" i="3"/>
  <c r="G91" i="3"/>
  <c r="BE90" i="3"/>
  <c r="BD90" i="3"/>
  <c r="BC90" i="3"/>
  <c r="BA90" i="3"/>
  <c r="G90" i="3"/>
  <c r="BB90" i="3" s="1"/>
  <c r="BE87" i="3"/>
  <c r="BD87" i="3"/>
  <c r="BC87" i="3"/>
  <c r="BB87" i="3"/>
  <c r="BA87" i="3"/>
  <c r="G87" i="3"/>
  <c r="BE84" i="3"/>
  <c r="BD84" i="3"/>
  <c r="BC84" i="3"/>
  <c r="BA84" i="3"/>
  <c r="G84" i="3"/>
  <c r="BB84" i="3" s="1"/>
  <c r="BE83" i="3"/>
  <c r="BD83" i="3"/>
  <c r="BD101" i="3" s="1"/>
  <c r="H15" i="2" s="1"/>
  <c r="BC83" i="3"/>
  <c r="BB83" i="3"/>
  <c r="BA83" i="3"/>
  <c r="G83" i="3"/>
  <c r="BE82" i="3"/>
  <c r="BE101" i="3" s="1"/>
  <c r="I15" i="2" s="1"/>
  <c r="BD82" i="3"/>
  <c r="BC82" i="3"/>
  <c r="BA82" i="3"/>
  <c r="G82" i="3"/>
  <c r="BB82" i="3" s="1"/>
  <c r="B15" i="2"/>
  <c r="A15" i="2"/>
  <c r="BC101" i="3"/>
  <c r="G15" i="2" s="1"/>
  <c r="BA101" i="3"/>
  <c r="E15" i="2" s="1"/>
  <c r="C101" i="3"/>
  <c r="BE79" i="3"/>
  <c r="BD79" i="3"/>
  <c r="BC79" i="3"/>
  <c r="BB79" i="3"/>
  <c r="BA79" i="3"/>
  <c r="G79" i="3"/>
  <c r="BE78" i="3"/>
  <c r="BD78" i="3"/>
  <c r="BC78" i="3"/>
  <c r="BB78" i="3"/>
  <c r="BA78" i="3"/>
  <c r="G78" i="3"/>
  <c r="BE76" i="3"/>
  <c r="BD76" i="3"/>
  <c r="BC76" i="3"/>
  <c r="BB76" i="3"/>
  <c r="BA76" i="3"/>
  <c r="G76" i="3"/>
  <c r="BE75" i="3"/>
  <c r="BD75" i="3"/>
  <c r="BC75" i="3"/>
  <c r="BB75" i="3"/>
  <c r="BA75" i="3"/>
  <c r="G75" i="3"/>
  <c r="BE74" i="3"/>
  <c r="BD74" i="3"/>
  <c r="BC74" i="3"/>
  <c r="BB74" i="3"/>
  <c r="BA74" i="3"/>
  <c r="G74" i="3"/>
  <c r="BE72" i="3"/>
  <c r="BD72" i="3"/>
  <c r="BC72" i="3"/>
  <c r="BB72" i="3"/>
  <c r="BA72" i="3"/>
  <c r="G72" i="3"/>
  <c r="BE68" i="3"/>
  <c r="BD68" i="3"/>
  <c r="BC68" i="3"/>
  <c r="BB68" i="3"/>
  <c r="BA68" i="3"/>
  <c r="G68" i="3"/>
  <c r="BE66" i="3"/>
  <c r="BD66" i="3"/>
  <c r="BC66" i="3"/>
  <c r="BB66" i="3"/>
  <c r="BA66" i="3"/>
  <c r="G66" i="3"/>
  <c r="BE65" i="3"/>
  <c r="BD65" i="3"/>
  <c r="BC65" i="3"/>
  <c r="BB65" i="3"/>
  <c r="BA65" i="3"/>
  <c r="G65" i="3"/>
  <c r="BE64" i="3"/>
  <c r="BD64" i="3"/>
  <c r="BC64" i="3"/>
  <c r="BB64" i="3"/>
  <c r="BA64" i="3"/>
  <c r="G64" i="3"/>
  <c r="BE63" i="3"/>
  <c r="BD63" i="3"/>
  <c r="BC63" i="3"/>
  <c r="BB63" i="3"/>
  <c r="BA63" i="3"/>
  <c r="G63" i="3"/>
  <c r="BE62" i="3"/>
  <c r="BD62" i="3"/>
  <c r="BC62" i="3"/>
  <c r="BB62" i="3"/>
  <c r="BA62" i="3"/>
  <c r="G62" i="3"/>
  <c r="BE58" i="3"/>
  <c r="BD58" i="3"/>
  <c r="BD80" i="3" s="1"/>
  <c r="H14" i="2" s="1"/>
  <c r="BC58" i="3"/>
  <c r="BB58" i="3"/>
  <c r="BA58" i="3"/>
  <c r="G58" i="3"/>
  <c r="BE57" i="3"/>
  <c r="BD57" i="3"/>
  <c r="BC57" i="3"/>
  <c r="BB57" i="3"/>
  <c r="BB80" i="3" s="1"/>
  <c r="F14" i="2" s="1"/>
  <c r="BA57" i="3"/>
  <c r="G57" i="3"/>
  <c r="G80" i="3" s="1"/>
  <c r="B14" i="2"/>
  <c r="A14" i="2"/>
  <c r="BE80" i="3"/>
  <c r="I14" i="2" s="1"/>
  <c r="BC80" i="3"/>
  <c r="G14" i="2" s="1"/>
  <c r="BA80" i="3"/>
  <c r="E14" i="2" s="1"/>
  <c r="C80" i="3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47" i="3"/>
  <c r="BD47" i="3"/>
  <c r="BD55" i="3" s="1"/>
  <c r="H13" i="2" s="1"/>
  <c r="BC47" i="3"/>
  <c r="BA47" i="3"/>
  <c r="G47" i="3"/>
  <c r="G55" i="3" s="1"/>
  <c r="B13" i="2"/>
  <c r="A13" i="2"/>
  <c r="BE55" i="3"/>
  <c r="I13" i="2" s="1"/>
  <c r="BC55" i="3"/>
  <c r="G13" i="2" s="1"/>
  <c r="BA55" i="3"/>
  <c r="E13" i="2" s="1"/>
  <c r="C55" i="3"/>
  <c r="BE44" i="3"/>
  <c r="BE45" i="3" s="1"/>
  <c r="I12" i="2" s="1"/>
  <c r="BD44" i="3"/>
  <c r="BC44" i="3"/>
  <c r="BB44" i="3"/>
  <c r="G44" i="3"/>
  <c r="BA44" i="3" s="1"/>
  <c r="BA45" i="3" s="1"/>
  <c r="E12" i="2" s="1"/>
  <c r="H12" i="2"/>
  <c r="F12" i="2"/>
  <c r="B12" i="2"/>
  <c r="A12" i="2"/>
  <c r="BD45" i="3"/>
  <c r="BC45" i="3"/>
  <c r="G12" i="2" s="1"/>
  <c r="BB45" i="3"/>
  <c r="C45" i="3"/>
  <c r="BE41" i="3"/>
  <c r="BD41" i="3"/>
  <c r="BD42" i="3" s="1"/>
  <c r="H11" i="2" s="1"/>
  <c r="BC41" i="3"/>
  <c r="BB41" i="3"/>
  <c r="BB42" i="3" s="1"/>
  <c r="F11" i="2" s="1"/>
  <c r="BA41" i="3"/>
  <c r="BA42" i="3" s="1"/>
  <c r="E11" i="2" s="1"/>
  <c r="G41" i="3"/>
  <c r="B11" i="2"/>
  <c r="A11" i="2"/>
  <c r="BE42" i="3"/>
  <c r="I11" i="2" s="1"/>
  <c r="BC42" i="3"/>
  <c r="G11" i="2" s="1"/>
  <c r="G42" i="3"/>
  <c r="C42" i="3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BB39" i="3" s="1"/>
  <c r="F10" i="2" s="1"/>
  <c r="G36" i="3"/>
  <c r="G39" i="3" s="1"/>
  <c r="BE35" i="3"/>
  <c r="BD35" i="3"/>
  <c r="BD39" i="3" s="1"/>
  <c r="H10" i="2" s="1"/>
  <c r="BC35" i="3"/>
  <c r="BC39" i="3" s="1"/>
  <c r="G10" i="2" s="1"/>
  <c r="BB35" i="3"/>
  <c r="G35" i="3"/>
  <c r="BA35" i="3" s="1"/>
  <c r="B10" i="2"/>
  <c r="A10" i="2"/>
  <c r="BE39" i="3"/>
  <c r="I10" i="2" s="1"/>
  <c r="C39" i="3"/>
  <c r="BE32" i="3"/>
  <c r="BD32" i="3"/>
  <c r="BD33" i="3" s="1"/>
  <c r="H9" i="2" s="1"/>
  <c r="BC32" i="3"/>
  <c r="BB32" i="3"/>
  <c r="BB33" i="3" s="1"/>
  <c r="F9" i="2" s="1"/>
  <c r="G32" i="3"/>
  <c r="BA32" i="3" s="1"/>
  <c r="BE31" i="3"/>
  <c r="BE33" i="3" s="1"/>
  <c r="I9" i="2" s="1"/>
  <c r="BD31" i="3"/>
  <c r="BC31" i="3"/>
  <c r="BB31" i="3"/>
  <c r="G31" i="3"/>
  <c r="BA31" i="3" s="1"/>
  <c r="B9" i="2"/>
  <c r="A9" i="2"/>
  <c r="BC33" i="3"/>
  <c r="G9" i="2" s="1"/>
  <c r="C33" i="3"/>
  <c r="BE25" i="3"/>
  <c r="BD25" i="3"/>
  <c r="BD29" i="3" s="1"/>
  <c r="H8" i="2" s="1"/>
  <c r="BC25" i="3"/>
  <c r="BB25" i="3"/>
  <c r="BB29" i="3" s="1"/>
  <c r="F8" i="2" s="1"/>
  <c r="BA25" i="3"/>
  <c r="BA29" i="3" s="1"/>
  <c r="E8" i="2" s="1"/>
  <c r="G25" i="3"/>
  <c r="B8" i="2"/>
  <c r="A8" i="2"/>
  <c r="BE29" i="3"/>
  <c r="I8" i="2" s="1"/>
  <c r="BC29" i="3"/>
  <c r="G8" i="2" s="1"/>
  <c r="G29" i="3"/>
  <c r="C29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BB23" i="3" s="1"/>
  <c r="F7" i="2" s="1"/>
  <c r="G12" i="3"/>
  <c r="G23" i="3" s="1"/>
  <c r="BE8" i="3"/>
  <c r="BD8" i="3"/>
  <c r="BD23" i="3" s="1"/>
  <c r="H7" i="2" s="1"/>
  <c r="H18" i="2" s="1"/>
  <c r="C17" i="1" s="1"/>
  <c r="BC8" i="3"/>
  <c r="BC23" i="3" s="1"/>
  <c r="G7" i="2" s="1"/>
  <c r="BB8" i="3"/>
  <c r="G8" i="3"/>
  <c r="BA8" i="3" s="1"/>
  <c r="B7" i="2"/>
  <c r="A7" i="2"/>
  <c r="BE23" i="3"/>
  <c r="I7" i="2" s="1"/>
  <c r="C23" i="3"/>
  <c r="E4" i="3"/>
  <c r="C4" i="3"/>
  <c r="F3" i="3"/>
  <c r="C3" i="3"/>
  <c r="H24" i="2"/>
  <c r="I23" i="2"/>
  <c r="G23" i="2"/>
  <c r="C2" i="2"/>
  <c r="C1" i="2"/>
  <c r="C33" i="1"/>
  <c r="F33" i="1" s="1"/>
  <c r="C31" i="1"/>
  <c r="G23" i="1"/>
  <c r="G22" i="1" s="1"/>
  <c r="C9" i="1"/>
  <c r="G7" i="1"/>
  <c r="D2" i="1"/>
  <c r="C2" i="1"/>
  <c r="BA33" i="3" l="1"/>
  <c r="E9" i="2" s="1"/>
  <c r="BB101" i="3"/>
  <c r="F15" i="2" s="1"/>
  <c r="I18" i="2"/>
  <c r="C21" i="1" s="1"/>
  <c r="BA39" i="3"/>
  <c r="E10" i="2" s="1"/>
  <c r="BA23" i="3"/>
  <c r="E7" i="2" s="1"/>
  <c r="G18" i="2"/>
  <c r="C18" i="1" s="1"/>
  <c r="BA12" i="3"/>
  <c r="BA36" i="3"/>
  <c r="BB47" i="3"/>
  <c r="BB55" i="3" s="1"/>
  <c r="F13" i="2" s="1"/>
  <c r="F18" i="2" s="1"/>
  <c r="C16" i="1" s="1"/>
  <c r="BB103" i="3"/>
  <c r="BB126" i="3" s="1"/>
  <c r="F16" i="2" s="1"/>
  <c r="G33" i="3"/>
  <c r="G45" i="3"/>
  <c r="G101" i="3"/>
  <c r="BA129" i="3"/>
  <c r="BA136" i="3" s="1"/>
  <c r="E17" i="2" s="1"/>
  <c r="E18" i="2" l="1"/>
  <c r="C15" i="1" s="1"/>
  <c r="C19" i="1" s="1"/>
  <c r="C22" i="1" s="1"/>
  <c r="C23" i="1" s="1"/>
  <c r="F30" i="1" s="1"/>
  <c r="F34" i="1" l="1"/>
  <c r="F31" i="1"/>
</calcChain>
</file>

<file path=xl/sharedStrings.xml><?xml version="1.0" encoding="utf-8"?>
<sst xmlns="http://schemas.openxmlformats.org/spreadsheetml/2006/main" count="443" uniqueCount="294">
  <si>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</si>
  <si>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</si>
  <si>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</si>
  <si>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</si>
  <si>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</si>
  <si>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</si>
  <si>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</si>
  <si>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</si>
  <si>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</si>
  <si>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</si>
  <si>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</si>
  <si>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</si>
  <si>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</si>
  <si>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</si>
  <si>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</si>
  <si>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</si>
  <si>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</si>
  <si>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</si>
  <si>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</si>
  <si>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</si>
  <si>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</si>
  <si>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</si>
  <si>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</si>
  <si>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</si>
  <si>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</si>
  <si>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</si>
  <si>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</si>
  <si>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</si>
  <si>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</si>
  <si>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</si>
  <si>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</si>
  <si>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</si>
  <si>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</si>
  <si>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</si>
  <si>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</si>
  <si>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</si>
  <si>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</si>
  <si>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</si>
  <si>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</si>
  <si>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</si>
  <si>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</si>
  <si>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</si>
  <si>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</si>
  <si>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</si>
  <si>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</si>
  <si>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</si>
  <si>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</si>
  <si>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</si>
  <si>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</si>
  <si>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</si>
  <si>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</si>
  <si>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</si>
  <si>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</si>
  <si>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</si>
  <si>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</si>
  <si>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</si>
  <si>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</si>
  <si>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</si>
  <si>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</si>
  <si>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</si>
  <si>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</si>
  <si>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</si>
  <si>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</si>
  <si>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</si>
  <si>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</si>
  <si>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</si>
  <si>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</si>
  <si>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</si>
  <si>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</si>
  <si>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</si>
  <si>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</si>
  <si>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</si>
  <si>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</si>
  <si>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</si>
  <si>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</si>
  <si>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</si>
  <si>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</si>
  <si>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</si>
  <si>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20189241-4</t>
  </si>
  <si>
    <t>Klub Leitnerova</t>
  </si>
  <si>
    <t>02</t>
  </si>
  <si>
    <t>2.etapa</t>
  </si>
  <si>
    <t>d141</t>
  </si>
  <si>
    <t>ZTI vnitřní instalace-AKTUALIZACE  05/ 2021</t>
  </si>
  <si>
    <t>139711101</t>
  </si>
  <si>
    <t xml:space="preserve">Vykopávka v uzavřených prostorách v hor.1-4 </t>
  </si>
  <si>
    <t>m3</t>
  </si>
  <si>
    <t>6,00*0,60*0,60</t>
  </si>
  <si>
    <t>10,0*0,60*0,80</t>
  </si>
  <si>
    <t>161101101</t>
  </si>
  <si>
    <t xml:space="preserve">Svislé přemístění výkopku z hor.1-4 do 2,5 m </t>
  </si>
  <si>
    <t>162201101</t>
  </si>
  <si>
    <t xml:space="preserve">Vodorovné přemístění výkopku z hor.1-4 do 20 m </t>
  </si>
  <si>
    <t>171201201</t>
  </si>
  <si>
    <t>Uložení sypaniny na skládku včetně poplatku za skládku</t>
  </si>
  <si>
    <t>174101102</t>
  </si>
  <si>
    <t xml:space="preserve">Zásyp v uzavřených prostorách se zhutněním </t>
  </si>
  <si>
    <t>9,12-3,96-1,32</t>
  </si>
  <si>
    <t>175101101</t>
  </si>
  <si>
    <t xml:space="preserve">Obsyp potrubí bez prohození sypaniny </t>
  </si>
  <si>
    <t>6,00*0,60*0,30</t>
  </si>
  <si>
    <t>10,0*0,60*0,30</t>
  </si>
  <si>
    <t>175101109</t>
  </si>
  <si>
    <t xml:space="preserve">Příplatek za prohození sypaniny pro obsyp potrubí </t>
  </si>
  <si>
    <t>58337213</t>
  </si>
  <si>
    <t>Štěrkopísek frakce 0-32 Z</t>
  </si>
  <si>
    <t>45</t>
  </si>
  <si>
    <t>Podkladní a vedlejší konstrukce</t>
  </si>
  <si>
    <t>451573111</t>
  </si>
  <si>
    <t xml:space="preserve">Lože pod potrubí ze štěrkopísku do 63 mm </t>
  </si>
  <si>
    <t>6,00*0,60*0,10</t>
  </si>
  <si>
    <t>10,0*0,60*0,10</t>
  </si>
  <si>
    <t>8</t>
  </si>
  <si>
    <t>Trubní vedení</t>
  </si>
  <si>
    <t>811</t>
  </si>
  <si>
    <t>Poklop 600/600mm do dlažby vč.rámu</t>
  </si>
  <si>
    <t>kus</t>
  </si>
  <si>
    <t>812</t>
  </si>
  <si>
    <t>REVIZNÍ ŠACHTA MONOLIT pro DN 200 komplet.konstrukce vnitř.rozm. 600/900/1000mm</t>
  </si>
  <si>
    <t>9</t>
  </si>
  <si>
    <t>Ostatní konstrukce, bourání</t>
  </si>
  <si>
    <t>612403388</t>
  </si>
  <si>
    <t xml:space="preserve">Hrubá výplň rýh ve stěnách do 15x15cm maltou z SMS </t>
  </si>
  <si>
    <t>m</t>
  </si>
  <si>
    <t>612403500</t>
  </si>
  <si>
    <t xml:space="preserve">Vyplň rýh stěn hl 7cm š 15cm </t>
  </si>
  <si>
    <t>974031144</t>
  </si>
  <si>
    <t xml:space="preserve">Vysekání rýh ve zdi cihelné 7 x 15 cm </t>
  </si>
  <si>
    <t>974031164</t>
  </si>
  <si>
    <t xml:space="preserve">Vysekání rýh ve zdi cihelné 15 x 15 cm </t>
  </si>
  <si>
    <t>96</t>
  </si>
  <si>
    <t>Bourání konstrukcí</t>
  </si>
  <si>
    <t>007</t>
  </si>
  <si>
    <t>Zednické pomocné práce průrazy pro vodovod/začištění apod.</t>
  </si>
  <si>
    <t>hod</t>
  </si>
  <si>
    <t>99</t>
  </si>
  <si>
    <t>Staveništní přesun hmot</t>
  </si>
  <si>
    <t>999281111</t>
  </si>
  <si>
    <t xml:space="preserve">Přesun hmot pro opravy a údržbu do výšky 25 m </t>
  </si>
  <si>
    <t>t</t>
  </si>
  <si>
    <t>711</t>
  </si>
  <si>
    <t>Izolace proti vodě</t>
  </si>
  <si>
    <t>711140024</t>
  </si>
  <si>
    <t>Izolace proti vodě vodorovná přitavená, 2x 2x ALP, 2x Sklobit, 1x Na</t>
  </si>
  <si>
    <t>m2</t>
  </si>
  <si>
    <t>6,00*0,60</t>
  </si>
  <si>
    <t>10,0*0,60</t>
  </si>
  <si>
    <t>1,80</t>
  </si>
  <si>
    <t>701</t>
  </si>
  <si>
    <t xml:space="preserve">Zednické práce </t>
  </si>
  <si>
    <t>702</t>
  </si>
  <si>
    <t xml:space="preserve">Vodotěsný nátěr 2xEAL 20 </t>
  </si>
  <si>
    <t>703</t>
  </si>
  <si>
    <t xml:space="preserve">hydroizolace doplnění podle stávající </t>
  </si>
  <si>
    <t>721</t>
  </si>
  <si>
    <t>Vnitřní kanalizace</t>
  </si>
  <si>
    <t>721176103</t>
  </si>
  <si>
    <t xml:space="preserve">Potrubí HT připojovací D 50 x 1,8 mm </t>
  </si>
  <si>
    <t>721176115</t>
  </si>
  <si>
    <t xml:space="preserve">Potrubí HT odpadní svislé D 110 x 2,7 mm </t>
  </si>
  <si>
    <t>svod D1:5</t>
  </si>
  <si>
    <t>WC:5*1</t>
  </si>
  <si>
    <t>svislý :5</t>
  </si>
  <si>
    <t>721176222</t>
  </si>
  <si>
    <t xml:space="preserve">Potrubí KG svodné (ležaté) v zemi D 110 x 3,2 mm </t>
  </si>
  <si>
    <t>721176223</t>
  </si>
  <si>
    <t xml:space="preserve">Potrubí KG svodné (ležaté) v zemi D 125 x 3,2 mm </t>
  </si>
  <si>
    <t>721176224</t>
  </si>
  <si>
    <t xml:space="preserve">Potrubí KG svodné (ležaté) v zemi D 160 x 4,0 mm </t>
  </si>
  <si>
    <t>721176225</t>
  </si>
  <si>
    <t xml:space="preserve">Potrubí KG svodné (ležaté) v zemi D 200 x 4,9 mm </t>
  </si>
  <si>
    <t>721194104</t>
  </si>
  <si>
    <t xml:space="preserve">Vyvedení odpadních výpustek D 40 x 1,8 </t>
  </si>
  <si>
    <t>U:4</t>
  </si>
  <si>
    <t>721194105</t>
  </si>
  <si>
    <t xml:space="preserve">Vyvedení odpadních výpustek D 50 x 1,8 </t>
  </si>
  <si>
    <t>P:3</t>
  </si>
  <si>
    <t>Si:1</t>
  </si>
  <si>
    <t>D:2</t>
  </si>
  <si>
    <t>721194109</t>
  </si>
  <si>
    <t xml:space="preserve">Vyvedení odpadní výpustky D 110 x 2,3 </t>
  </si>
  <si>
    <t>K:5</t>
  </si>
  <si>
    <t>721223427</t>
  </si>
  <si>
    <t>Vpusť podlahová se suchou zápachovou uzávěrkou DN 40/50 samočisticí, izol. soupr. bez fólie</t>
  </si>
  <si>
    <t>721273145</t>
  </si>
  <si>
    <t>Nástavec větrací z PVC D 110 mm, délka 930 mm SADA PRO VYVEDENÍ NAD STŘECHU</t>
  </si>
  <si>
    <t>721290112</t>
  </si>
  <si>
    <t xml:space="preserve">Zkouška těsnosti kanalizace vodou DN 200 </t>
  </si>
  <si>
    <t>20+15+6+10+8</t>
  </si>
  <si>
    <t>998721201</t>
  </si>
  <si>
    <t xml:space="preserve">Přesun hmot pro vnitřní kanalizaci, výšky do 6 m </t>
  </si>
  <si>
    <t>998721294</t>
  </si>
  <si>
    <t xml:space="preserve">Příplatek zvětš. přesun, vnitřní kanaliz. do 1 km </t>
  </si>
  <si>
    <t>722</t>
  </si>
  <si>
    <t>Vnitřní vodovod</t>
  </si>
  <si>
    <t>722174311</t>
  </si>
  <si>
    <t xml:space="preserve">Potrubí z PP-RCT, D 20 mm </t>
  </si>
  <si>
    <t>722174312</t>
  </si>
  <si>
    <t xml:space="preserve">Potrubí z PP-RCT, D 25 mm </t>
  </si>
  <si>
    <t>722220111</t>
  </si>
  <si>
    <t xml:space="preserve">Nástěnka K 247, pro výtokový ventil G 1/2 </t>
  </si>
  <si>
    <t>722220121</t>
  </si>
  <si>
    <t xml:space="preserve">Nástěnka K 247, pro baterii G 1/2 </t>
  </si>
  <si>
    <t>pár</t>
  </si>
  <si>
    <t>722221134</t>
  </si>
  <si>
    <t xml:space="preserve">Ventil výtokový G 1/2 1závit </t>
  </si>
  <si>
    <t>soubor</t>
  </si>
  <si>
    <t>722290226</t>
  </si>
  <si>
    <t xml:space="preserve">Zkouška tlaku potrubí závitového DN 50 </t>
  </si>
  <si>
    <t>722290234</t>
  </si>
  <si>
    <t xml:space="preserve">Proplach a dezinfekce vodovod.potrubí DN 80 </t>
  </si>
  <si>
    <t>201</t>
  </si>
  <si>
    <t>Krácený rozbor dle vyhlášky 252/2004 Sb. (určený ke kolaudaci)</t>
  </si>
  <si>
    <t>kpl</t>
  </si>
  <si>
    <t>283771360</t>
  </si>
  <si>
    <t>Izolace tepelná trubková návleková DG 22-20</t>
  </si>
  <si>
    <t>28377136011</t>
  </si>
  <si>
    <t>Izolace tepelná trubková návleková DG 28-25</t>
  </si>
  <si>
    <t>551100010</t>
  </si>
  <si>
    <t>Kohout kulový voda  1/2"</t>
  </si>
  <si>
    <t>551100011</t>
  </si>
  <si>
    <t>Kohout kulový voda  3/4"</t>
  </si>
  <si>
    <t>211</t>
  </si>
  <si>
    <t>Oddělovací armatura DN25 pro požární vodovod BA 1" třída 4</t>
  </si>
  <si>
    <t>998722201</t>
  </si>
  <si>
    <t xml:space="preserve">Přesun hmot pro vnitřní vodovod, výšky do 6 m </t>
  </si>
  <si>
    <t>998722294</t>
  </si>
  <si>
    <t xml:space="preserve">Příplatek zvětš. přesun, vnitřní vodovod do 1 km </t>
  </si>
  <si>
    <t>725</t>
  </si>
  <si>
    <t>Zařizovací předměty</t>
  </si>
  <si>
    <t>725110811</t>
  </si>
  <si>
    <t xml:space="preserve">Demontáž klozetů splachovacích </t>
  </si>
  <si>
    <t>725119305</t>
  </si>
  <si>
    <t xml:space="preserve">Montáž klozetových mís kombinovaných </t>
  </si>
  <si>
    <t>725122002</t>
  </si>
  <si>
    <t xml:space="preserve">Mtž pisoáru automat splach </t>
  </si>
  <si>
    <t>725210821</t>
  </si>
  <si>
    <t xml:space="preserve">Demontáž umyvadel bez výtokových armatur </t>
  </si>
  <si>
    <t>725219401</t>
  </si>
  <si>
    <t>Montáž umyvadel na šrouby do zdiva vč.zpět.mont.</t>
  </si>
  <si>
    <t>725810401</t>
  </si>
  <si>
    <t xml:space="preserve">Ventil rohový bez přípoj. trubičky T 66 G 1/2 </t>
  </si>
  <si>
    <t>725819402</t>
  </si>
  <si>
    <t xml:space="preserve">Montáž ventilu rohového bez trubičky G 1/2 </t>
  </si>
  <si>
    <t>725820801</t>
  </si>
  <si>
    <t xml:space="preserve">Demontáž baterie nástěnné do G 3/4 </t>
  </si>
  <si>
    <t>725829202</t>
  </si>
  <si>
    <t xml:space="preserve">Montáž baterie umyv.a dřezové nástěnné </t>
  </si>
  <si>
    <t>725849200</t>
  </si>
  <si>
    <t xml:space="preserve">Montáž baterií sprchových, nastavitelná výška </t>
  </si>
  <si>
    <t>725980122</t>
  </si>
  <si>
    <t xml:space="preserve">Dvířka z plastu, 200 x 300 mm </t>
  </si>
  <si>
    <t>725989101</t>
  </si>
  <si>
    <t xml:space="preserve">Montáž dvířek kovových i z PH </t>
  </si>
  <si>
    <t>502</t>
  </si>
  <si>
    <t>Umyvadlo  š.55 PODLE NÁVRHU ARCHITEKTA</t>
  </si>
  <si>
    <t>503</t>
  </si>
  <si>
    <t>Umyvadlová nástěnná baterie páková PODLE NÁVRHU ARCHITEKTA</t>
  </si>
  <si>
    <t>504</t>
  </si>
  <si>
    <t>Sifon výškově nastavitelný designový PODLE NÁVRHU ARCHITEKTA</t>
  </si>
  <si>
    <t>505</t>
  </si>
  <si>
    <t>Urinál se senzorem vč,.instalační sady PODLE NÁVRHU ARCHITEKTA</t>
  </si>
  <si>
    <t>505.1</t>
  </si>
  <si>
    <t>Pisoárová zápach.uzávěrka odsávací podomítková na svislý odtok, těsnění, otočné připojení HL431</t>
  </si>
  <si>
    <t>506</t>
  </si>
  <si>
    <t xml:space="preserve">NAPÁJECÍ ZDROJ k urinálu </t>
  </si>
  <si>
    <t>508</t>
  </si>
  <si>
    <t xml:space="preserve">Sprchová souprava </t>
  </si>
  <si>
    <t>509</t>
  </si>
  <si>
    <t xml:space="preserve">Sedátko WC </t>
  </si>
  <si>
    <t>510</t>
  </si>
  <si>
    <t>Kombi klozet se zadním odpadem PODLE NÁVRHU ARCHITEKTA</t>
  </si>
  <si>
    <t>998725201</t>
  </si>
  <si>
    <t xml:space="preserve">Přesun hmot pro zařizovací předměty, výšky do 6 m </t>
  </si>
  <si>
    <t>998725294</t>
  </si>
  <si>
    <t xml:space="preserve">Příplatek zvětš. přesun, zařiz. předměty do 1 km </t>
  </si>
  <si>
    <t>D96</t>
  </si>
  <si>
    <t>Přesuny suti a vybouraných hmot</t>
  </si>
  <si>
    <t>979011111</t>
  </si>
  <si>
    <t xml:space="preserve">Svislá doprava suti a vybour. hmot za 1. podlaží </t>
  </si>
  <si>
    <t>979011121</t>
  </si>
  <si>
    <t xml:space="preserve">Příplatek za každé další podlaží </t>
  </si>
  <si>
    <t>979081121</t>
  </si>
  <si>
    <t xml:space="preserve">Příplatek k odvozu za každý další 1 km </t>
  </si>
  <si>
    <t>979082111</t>
  </si>
  <si>
    <t xml:space="preserve">Vnitrostaveništní doprava suti do 10 m </t>
  </si>
  <si>
    <t>979083117</t>
  </si>
  <si>
    <t xml:space="preserve">Vodorovné přemístění suti na skládku do 6000 m </t>
  </si>
  <si>
    <t>979083191</t>
  </si>
  <si>
    <t xml:space="preserve">Příplatek za dalších započatých 1000 m nad 6000 m </t>
  </si>
  <si>
    <t>979093111</t>
  </si>
  <si>
    <t xml:space="preserve">Uložení suti na skládku bez zhutnění </t>
  </si>
  <si>
    <t>979999999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</si>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</sst>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0" fontId="17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18" fillId="3" borderId="60" xfId="1" applyNumberFormat="1" applyFont="1" applyFill="1" applyBorder="1" applyAlignment="1">
      <alignment horizontal="left" wrapText="1"/>
    </xf>
    <xf numFmtId="49" fontId="19" fillId="0" borderId="61" xfId="0" applyNumberFormat="1" applyFont="1" applyBorder="1" applyAlignment="1">
      <alignment horizontal="left" wrapText="1"/>
    </xf>
    <xf numFmtId="4" fontId="18" fillId="3" borderId="62" xfId="1" applyNumberFormat="1" applyFont="1" applyFill="1" applyBorder="1" applyAlignment="1">
      <alignment horizontal="right" wrapText="1"/>
    </xf>
    <xf numFmtId="0" fontId="18" fillId="3" borderId="34" xfId="1" applyFont="1" applyFill="1" applyBorder="1" applyAlignment="1">
      <alignment horizontal="left" wrapText="1"/>
    </xf>
    <xf numFmtId="0" fontId="18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1" fillId="0" borderId="0" xfId="1" applyFont="1"/>
    <xf numFmtId="0" fontId="1" fillId="0" borderId="0" xfId="1" applyAlignment="1">
      <alignment horizontal="right"/>
    </xf>
    <xf numFmtId="0" fontId="22" fillId="0" borderId="0" xfId="1" applyFont="1"/>
    <xf numFmtId="3" fontId="22" fillId="0" borderId="0" xfId="1" applyNumberFormat="1" applyFont="1" applyAlignment="1">
      <alignment horizontal="right"/>
    </xf>
    <xf numFmtId="4" fontId="22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 xr:uid="{6CF24D9C-C196-4557-8528-4B8092FA48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AFA74-123A-42EF-9B73-584E322FC863}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d141</v>
      </c>
      <c r="D2" s="5" t="str">
        <f>Rekapitulace!G2</f>
        <v>ZTI vnitřní instalace-AKTUALIZACE  05/ 2021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78</v>
      </c>
      <c r="B7" s="23"/>
      <c r="C7" s="24" t="s">
        <v>79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28"/>
      <c r="D8" s="28"/>
      <c r="E8" s="29"/>
      <c r="F8" s="13" t="s">
        <v>12</v>
      </c>
      <c r="G8" s="30"/>
    </row>
    <row r="9" spans="1:57" x14ac:dyDescent="0.2">
      <c r="A9" s="27" t="s">
        <v>13</v>
      </c>
      <c r="B9" s="13"/>
      <c r="C9" s="28">
        <f>Projektant</f>
        <v>0</v>
      </c>
      <c r="D9" s="28"/>
      <c r="E9" s="29"/>
      <c r="F9" s="13"/>
      <c r="G9" s="30"/>
    </row>
    <row r="10" spans="1:57" x14ac:dyDescent="0.2">
      <c r="A10" s="27" t="s">
        <v>14</v>
      </c>
      <c r="B10" s="13"/>
      <c r="C10" s="28"/>
      <c r="D10" s="28"/>
      <c r="E10" s="28"/>
      <c r="F10" s="13"/>
      <c r="G10" s="31"/>
      <c r="H10" s="32"/>
    </row>
    <row r="11" spans="1:57" ht="13.5" customHeight="1" x14ac:dyDescent="0.2">
      <c r="A11" s="27" t="s">
        <v>15</v>
      </c>
      <c r="B11" s="13"/>
      <c r="C11" s="28"/>
      <c r="D11" s="28"/>
      <c r="E11" s="28"/>
      <c r="F11" s="13" t="s">
        <v>16</v>
      </c>
      <c r="G11" s="31" t="s">
        <v>78</v>
      </c>
      <c r="BA11" s="33"/>
      <c r="BB11" s="33"/>
      <c r="BC11" s="33"/>
      <c r="BD11" s="33"/>
      <c r="BE11" s="33"/>
    </row>
    <row r="12" spans="1:57" ht="12.75" customHeight="1" x14ac:dyDescent="0.2">
      <c r="A12" s="34" t="s">
        <v>17</v>
      </c>
      <c r="B12" s="10"/>
      <c r="C12" s="35"/>
      <c r="D12" s="35"/>
      <c r="E12" s="35"/>
      <c r="F12" s="36" t="s">
        <v>18</v>
      </c>
      <c r="G12" s="37"/>
    </row>
    <row r="13" spans="1:57" ht="28.5" customHeight="1" thickBot="1" x14ac:dyDescent="0.25">
      <c r="A13" s="38" t="s">
        <v>19</v>
      </c>
      <c r="B13" s="39"/>
      <c r="C13" s="39"/>
      <c r="D13" s="39"/>
      <c r="E13" s="40"/>
      <c r="F13" s="40"/>
      <c r="G13" s="41"/>
    </row>
    <row r="14" spans="1:57" ht="17.25" customHeight="1" thickBot="1" x14ac:dyDescent="0.25">
      <c r="A14" s="42" t="s">
        <v>20</v>
      </c>
      <c r="B14" s="43"/>
      <c r="C14" s="44"/>
      <c r="D14" s="45" t="s">
        <v>21</v>
      </c>
      <c r="E14" s="46"/>
      <c r="F14" s="46"/>
      <c r="G14" s="44"/>
    </row>
    <row r="15" spans="1:57" ht="15.95" customHeight="1" x14ac:dyDescent="0.2">
      <c r="A15" s="47"/>
      <c r="B15" s="48" t="s">
        <v>22</v>
      </c>
      <c r="C15" s="49">
        <f>HSV</f>
        <v>0</v>
      </c>
      <c r="D15" s="50"/>
      <c r="E15" s="51"/>
      <c r="F15" s="52"/>
      <c r="G15" s="49"/>
    </row>
    <row r="16" spans="1:57" ht="15.95" customHeight="1" x14ac:dyDescent="0.2">
      <c r="A16" s="47" t="s">
        <v>23</v>
      </c>
      <c r="B16" s="48" t="s">
        <v>24</v>
      </c>
      <c r="C16" s="49">
        <f>PSV</f>
        <v>0</v>
      </c>
      <c r="D16" s="9"/>
      <c r="E16" s="53"/>
      <c r="F16" s="54"/>
      <c r="G16" s="49"/>
    </row>
    <row r="17" spans="1:7" ht="15.95" customHeight="1" x14ac:dyDescent="0.2">
      <c r="A17" s="47" t="s">
        <v>25</v>
      </c>
      <c r="B17" s="48" t="s">
        <v>26</v>
      </c>
      <c r="C17" s="49">
        <f>Mont</f>
        <v>0</v>
      </c>
      <c r="D17" s="9"/>
      <c r="E17" s="53"/>
      <c r="F17" s="54"/>
      <c r="G17" s="49"/>
    </row>
    <row r="18" spans="1:7" ht="15.95" customHeight="1" x14ac:dyDescent="0.2">
      <c r="A18" s="55" t="s">
        <v>27</v>
      </c>
      <c r="B18" s="56" t="s">
        <v>28</v>
      </c>
      <c r="C18" s="49">
        <f>Dodavka</f>
        <v>0</v>
      </c>
      <c r="D18" s="9"/>
      <c r="E18" s="53"/>
      <c r="F18" s="54"/>
      <c r="G18" s="49"/>
    </row>
    <row r="19" spans="1:7" ht="15.95" customHeight="1" x14ac:dyDescent="0.2">
      <c r="A19" s="57" t="s">
        <v>29</v>
      </c>
      <c r="B19" s="48"/>
      <c r="C19" s="49">
        <f>SUM(C15:C18)</f>
        <v>0</v>
      </c>
      <c r="D19" s="9"/>
      <c r="E19" s="53"/>
      <c r="F19" s="54"/>
      <c r="G19" s="49"/>
    </row>
    <row r="20" spans="1:7" ht="15.95" customHeight="1" x14ac:dyDescent="0.2">
      <c r="A20" s="57"/>
      <c r="B20" s="48"/>
      <c r="C20" s="49"/>
      <c r="D20" s="9"/>
      <c r="E20" s="53"/>
      <c r="F20" s="54"/>
      <c r="G20" s="49"/>
    </row>
    <row r="21" spans="1:7" ht="15.95" customHeight="1" x14ac:dyDescent="0.2">
      <c r="A21" s="57" t="s">
        <v>30</v>
      </c>
      <c r="B21" s="48"/>
      <c r="C21" s="49">
        <f>HZS</f>
        <v>0</v>
      </c>
      <c r="D21" s="9"/>
      <c r="E21" s="53"/>
      <c r="F21" s="54"/>
      <c r="G21" s="49"/>
    </row>
    <row r="22" spans="1:7" ht="15.95" customHeight="1" x14ac:dyDescent="0.2">
      <c r="A22" s="58" t="s">
        <v>31</v>
      </c>
      <c r="B22" s="59"/>
      <c r="C22" s="49">
        <f>C19+C21</f>
        <v>0</v>
      </c>
      <c r="D22" s="9" t="s">
        <v>32</v>
      </c>
      <c r="E22" s="53"/>
      <c r="F22" s="54"/>
      <c r="G22" s="49">
        <f>G23-SUM(G15:G21)</f>
        <v>0</v>
      </c>
    </row>
    <row r="23" spans="1:7" ht="15.95" customHeight="1" thickBot="1" x14ac:dyDescent="0.25">
      <c r="A23" s="60" t="s">
        <v>33</v>
      </c>
      <c r="B23" s="61"/>
      <c r="C23" s="62">
        <f>C22+G23</f>
        <v>0</v>
      </c>
      <c r="D23" s="63" t="s">
        <v>34</v>
      </c>
      <c r="E23" s="64"/>
      <c r="F23" s="65"/>
      <c r="G23" s="49">
        <f>VRN</f>
        <v>0</v>
      </c>
    </row>
    <row r="24" spans="1:7" x14ac:dyDescent="0.2">
      <c r="A24" s="66" t="s">
        <v>35</v>
      </c>
      <c r="B24" s="67"/>
      <c r="C24" s="68"/>
      <c r="D24" s="67" t="s">
        <v>36</v>
      </c>
      <c r="E24" s="67"/>
      <c r="F24" s="69" t="s">
        <v>37</v>
      </c>
      <c r="G24" s="70"/>
    </row>
    <row r="25" spans="1:7" x14ac:dyDescent="0.2">
      <c r="A25" s="58" t="s">
        <v>38</v>
      </c>
      <c r="B25" s="59"/>
      <c r="C25" s="71"/>
      <c r="D25" s="59" t="s">
        <v>38</v>
      </c>
      <c r="E25" s="59"/>
      <c r="F25" s="72" t="s">
        <v>38</v>
      </c>
      <c r="G25" s="73"/>
    </row>
    <row r="26" spans="1:7" ht="37.5" customHeight="1" x14ac:dyDescent="0.2">
      <c r="A26" s="58" t="s">
        <v>39</v>
      </c>
      <c r="B26" s="74"/>
      <c r="C26" s="71"/>
      <c r="D26" s="59" t="s">
        <v>39</v>
      </c>
      <c r="E26" s="59"/>
      <c r="F26" s="72" t="s">
        <v>39</v>
      </c>
      <c r="G26" s="73"/>
    </row>
    <row r="27" spans="1:7" x14ac:dyDescent="0.2">
      <c r="A27" s="58"/>
      <c r="B27" s="75"/>
      <c r="C27" s="71"/>
      <c r="D27" s="59"/>
      <c r="E27" s="59"/>
      <c r="F27" s="72"/>
      <c r="G27" s="73"/>
    </row>
    <row r="28" spans="1:7" x14ac:dyDescent="0.2">
      <c r="A28" s="58" t="s">
        <v>40</v>
      </c>
      <c r="B28" s="59"/>
      <c r="C28" s="71"/>
      <c r="D28" s="72" t="s">
        <v>41</v>
      </c>
      <c r="E28" s="71"/>
      <c r="F28" s="59" t="s">
        <v>41</v>
      </c>
      <c r="G28" s="73"/>
    </row>
    <row r="29" spans="1:7" ht="69" customHeight="1" x14ac:dyDescent="0.2">
      <c r="A29" s="58"/>
      <c r="B29" s="59"/>
      <c r="C29" s="76"/>
      <c r="D29" s="77"/>
      <c r="E29" s="76"/>
      <c r="F29" s="59"/>
      <c r="G29" s="73"/>
    </row>
    <row r="30" spans="1:7" x14ac:dyDescent="0.2">
      <c r="A30" s="78" t="s">
        <v>42</v>
      </c>
      <c r="B30" s="79"/>
      <c r="C30" s="80">
        <v>21</v>
      </c>
      <c r="D30" s="79" t="s">
        <v>43</v>
      </c>
      <c r="E30" s="81"/>
      <c r="F30" s="82">
        <f>C23-F32</f>
        <v>0</v>
      </c>
      <c r="G30" s="83"/>
    </row>
    <row r="31" spans="1:7" x14ac:dyDescent="0.2">
      <c r="A31" s="78" t="s">
        <v>44</v>
      </c>
      <c r="B31" s="79"/>
      <c r="C31" s="80">
        <f>SazbaDPH1</f>
        <v>21</v>
      </c>
      <c r="D31" s="79" t="s">
        <v>45</v>
      </c>
      <c r="E31" s="81"/>
      <c r="F31" s="82">
        <f>ROUND(PRODUCT(F30,C31/100),0)</f>
        <v>0</v>
      </c>
      <c r="G31" s="83"/>
    </row>
    <row r="32" spans="1:7" x14ac:dyDescent="0.2">
      <c r="A32" s="78" t="s">
        <v>42</v>
      </c>
      <c r="B32" s="79"/>
      <c r="C32" s="80">
        <v>0</v>
      </c>
      <c r="D32" s="79" t="s">
        <v>45</v>
      </c>
      <c r="E32" s="81"/>
      <c r="F32" s="82">
        <v>0</v>
      </c>
      <c r="G32" s="83"/>
    </row>
    <row r="33" spans="1:8" x14ac:dyDescent="0.2">
      <c r="A33" s="78" t="s">
        <v>44</v>
      </c>
      <c r="B33" s="84"/>
      <c r="C33" s="85">
        <f>SazbaDPH2</f>
        <v>0</v>
      </c>
      <c r="D33" s="79" t="s">
        <v>45</v>
      </c>
      <c r="E33" s="54"/>
      <c r="F33" s="82">
        <f>ROUND(PRODUCT(F32,C33/100),0)</f>
        <v>0</v>
      </c>
      <c r="G33" s="83"/>
    </row>
    <row r="34" spans="1:8" s="91" customFormat="1" ht="19.5" customHeight="1" thickBot="1" x14ac:dyDescent="0.3">
      <c r="A34" s="86" t="s">
        <v>46</v>
      </c>
      <c r="B34" s="87"/>
      <c r="C34" s="87"/>
      <c r="D34" s="87"/>
      <c r="E34" s="88"/>
      <c r="F34" s="89">
        <f>ROUND(SUM(F30:F33),0)</f>
        <v>0</v>
      </c>
      <c r="G34" s="90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92"/>
      <c r="C37" s="92"/>
      <c r="D37" s="92"/>
      <c r="E37" s="92"/>
      <c r="F37" s="92"/>
      <c r="G37" s="92"/>
      <c r="H37" t="s">
        <v>5</v>
      </c>
    </row>
    <row r="38" spans="1:8" ht="12.75" customHeight="1" x14ac:dyDescent="0.2">
      <c r="A38" s="93"/>
      <c r="B38" s="92"/>
      <c r="C38" s="92"/>
      <c r="D38" s="92"/>
      <c r="E38" s="92"/>
      <c r="F38" s="92"/>
      <c r="G38" s="92"/>
      <c r="H38" t="s">
        <v>5</v>
      </c>
    </row>
    <row r="39" spans="1:8" x14ac:dyDescent="0.2">
      <c r="A39" s="93"/>
      <c r="B39" s="92"/>
      <c r="C39" s="92"/>
      <c r="D39" s="92"/>
      <c r="E39" s="92"/>
      <c r="F39" s="92"/>
      <c r="G39" s="92"/>
      <c r="H39" t="s">
        <v>5</v>
      </c>
    </row>
    <row r="40" spans="1:8" x14ac:dyDescent="0.2">
      <c r="A40" s="93"/>
      <c r="B40" s="92"/>
      <c r="C40" s="92"/>
      <c r="D40" s="92"/>
      <c r="E40" s="92"/>
      <c r="F40" s="92"/>
      <c r="G40" s="92"/>
      <c r="H40" t="s">
        <v>5</v>
      </c>
    </row>
    <row r="41" spans="1:8" x14ac:dyDescent="0.2">
      <c r="A41" s="93"/>
      <c r="B41" s="92"/>
      <c r="C41" s="92"/>
      <c r="D41" s="92"/>
      <c r="E41" s="92"/>
      <c r="F41" s="92"/>
      <c r="G41" s="92"/>
      <c r="H41" t="s">
        <v>5</v>
      </c>
    </row>
    <row r="42" spans="1:8" x14ac:dyDescent="0.2">
      <c r="A42" s="93"/>
      <c r="B42" s="92"/>
      <c r="C42" s="92"/>
      <c r="D42" s="92"/>
      <c r="E42" s="92"/>
      <c r="F42" s="92"/>
      <c r="G42" s="92"/>
      <c r="H42" t="s">
        <v>5</v>
      </c>
    </row>
    <row r="43" spans="1:8" x14ac:dyDescent="0.2">
      <c r="A43" s="93"/>
      <c r="B43" s="92"/>
      <c r="C43" s="92"/>
      <c r="D43" s="92"/>
      <c r="E43" s="92"/>
      <c r="F43" s="92"/>
      <c r="G43" s="92"/>
      <c r="H43" t="s">
        <v>5</v>
      </c>
    </row>
    <row r="44" spans="1:8" x14ac:dyDescent="0.2">
      <c r="A44" s="93"/>
      <c r="B44" s="92"/>
      <c r="C44" s="92"/>
      <c r="D44" s="92"/>
      <c r="E44" s="92"/>
      <c r="F44" s="92"/>
      <c r="G44" s="92"/>
      <c r="H44" t="s">
        <v>5</v>
      </c>
    </row>
    <row r="45" spans="1:8" ht="0.75" customHeight="1" x14ac:dyDescent="0.2">
      <c r="A45" s="93"/>
      <c r="B45" s="92"/>
      <c r="C45" s="92"/>
      <c r="D45" s="92"/>
      <c r="E45" s="92"/>
      <c r="F45" s="92"/>
      <c r="G45" s="92"/>
      <c r="H45" t="s">
        <v>5</v>
      </c>
    </row>
    <row r="46" spans="1:8" x14ac:dyDescent="0.2">
      <c r="B46" s="94"/>
      <c r="C46" s="94"/>
      <c r="D46" s="94"/>
      <c r="E46" s="94"/>
      <c r="F46" s="94"/>
      <c r="G46" s="94"/>
    </row>
    <row r="47" spans="1:8" x14ac:dyDescent="0.2">
      <c r="B47" s="94"/>
      <c r="C47" s="94"/>
      <c r="D47" s="94"/>
      <c r="E47" s="94"/>
      <c r="F47" s="94"/>
      <c r="G47" s="94"/>
    </row>
    <row r="48" spans="1:8" x14ac:dyDescent="0.2">
      <c r="B48" s="94"/>
      <c r="C48" s="94"/>
      <c r="D48" s="94"/>
      <c r="E48" s="94"/>
      <c r="F48" s="94"/>
      <c r="G48" s="94"/>
    </row>
    <row r="49" spans="2:7" x14ac:dyDescent="0.2">
      <c r="B49" s="94"/>
      <c r="C49" s="94"/>
      <c r="D49" s="94"/>
      <c r="E49" s="94"/>
      <c r="F49" s="94"/>
      <c r="G49" s="94"/>
    </row>
    <row r="50" spans="2:7" x14ac:dyDescent="0.2">
      <c r="B50" s="94"/>
      <c r="C50" s="94"/>
      <c r="D50" s="94"/>
      <c r="E50" s="94"/>
      <c r="F50" s="94"/>
      <c r="G50" s="94"/>
    </row>
    <row r="51" spans="2:7" x14ac:dyDescent="0.2">
      <c r="B51" s="94"/>
      <c r="C51" s="94"/>
      <c r="D51" s="94"/>
      <c r="E51" s="94"/>
      <c r="F51" s="94"/>
      <c r="G51" s="94"/>
    </row>
    <row r="52" spans="2:7" x14ac:dyDescent="0.2">
      <c r="B52" s="94"/>
      <c r="C52" s="94"/>
      <c r="D52" s="94"/>
      <c r="E52" s="94"/>
      <c r="F52" s="94"/>
      <c r="G52" s="94"/>
    </row>
    <row r="53" spans="2:7" x14ac:dyDescent="0.2">
      <c r="B53" s="94"/>
      <c r="C53" s="94"/>
      <c r="D53" s="94"/>
      <c r="E53" s="94"/>
      <c r="F53" s="94"/>
      <c r="G53" s="94"/>
    </row>
    <row r="54" spans="2:7" x14ac:dyDescent="0.2">
      <c r="B54" s="94"/>
      <c r="C54" s="94"/>
      <c r="D54" s="94"/>
      <c r="E54" s="94"/>
      <c r="F54" s="94"/>
      <c r="G54" s="94"/>
    </row>
    <row r="55" spans="2:7" x14ac:dyDescent="0.2">
      <c r="B55" s="94"/>
      <c r="C55" s="94"/>
      <c r="D55" s="94"/>
      <c r="E55" s="94"/>
      <c r="F55" s="94"/>
      <c r="G55" s="9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EF153-89D6-4C0C-A9B3-A97D5695DFD3}">
  <sheetPr codeName="List31"/>
  <dimension ref="A1:IV75"/>
  <sheetViews>
    <sheetView workbookViewId="0">
      <selection activeCell="A23" sqref="A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95" t="s">
        <v>48</v>
      </c>
      <c r="B1" s="96"/>
      <c r="C1" s="97" t="str">
        <f>CONCATENATE(cislostavby," ",nazevstavby)</f>
        <v>20189241-4 Klub Leitnerova</v>
      </c>
      <c r="D1" s="98"/>
      <c r="E1" s="99"/>
      <c r="F1" s="98"/>
      <c r="G1" s="100" t="s">
        <v>49</v>
      </c>
      <c r="H1" s="101" t="s">
        <v>82</v>
      </c>
      <c r="I1" s="102"/>
    </row>
    <row r="2" spans="1:9" ht="13.5" thickBot="1" x14ac:dyDescent="0.25">
      <c r="A2" s="103" t="s">
        <v>50</v>
      </c>
      <c r="B2" s="104"/>
      <c r="C2" s="105" t="str">
        <f>CONCATENATE(cisloobjektu," ",nazevobjektu)</f>
        <v>02 2.etapa</v>
      </c>
      <c r="D2" s="106"/>
      <c r="E2" s="107"/>
      <c r="F2" s="106"/>
      <c r="G2" s="108" t="s">
        <v>83</v>
      </c>
      <c r="H2" s="109"/>
      <c r="I2" s="110"/>
    </row>
    <row r="3" spans="1:9" ht="13.5" thickTop="1" x14ac:dyDescent="0.2">
      <c r="A3" s="59"/>
      <c r="B3" s="59"/>
      <c r="C3" s="59"/>
      <c r="D3" s="59"/>
      <c r="E3" s="59"/>
      <c r="F3" s="59"/>
      <c r="G3" s="59"/>
      <c r="H3" s="59"/>
      <c r="I3" s="59"/>
    </row>
    <row r="4" spans="1:9" ht="19.5" customHeight="1" x14ac:dyDescent="0.25">
      <c r="A4" s="111" t="s">
        <v>51</v>
      </c>
      <c r="B4" s="112"/>
      <c r="C4" s="112"/>
      <c r="D4" s="112"/>
      <c r="E4" s="112"/>
      <c r="F4" s="112"/>
      <c r="G4" s="112"/>
      <c r="H4" s="112"/>
      <c r="I4" s="112"/>
    </row>
    <row r="5" spans="1:9" ht="13.5" thickBot="1" x14ac:dyDescent="0.25">
      <c r="A5" s="59"/>
      <c r="B5" s="59"/>
      <c r="C5" s="59"/>
      <c r="D5" s="59"/>
      <c r="E5" s="59"/>
      <c r="F5" s="59"/>
      <c r="G5" s="59"/>
      <c r="H5" s="59"/>
      <c r="I5" s="59"/>
    </row>
    <row r="6" spans="1:9" ht="13.5" thickBot="1" x14ac:dyDescent="0.25">
      <c r="A6" s="113"/>
      <c r="B6" s="114" t="s">
        <v>52</v>
      </c>
      <c r="C6" s="114"/>
      <c r="D6" s="115"/>
      <c r="E6" s="116" t="s">
        <v>53</v>
      </c>
      <c r="F6" s="117" t="s">
        <v>54</v>
      </c>
      <c r="G6" s="117" t="s">
        <v>55</v>
      </c>
      <c r="H6" s="117" t="s">
        <v>56</v>
      </c>
      <c r="I6" s="118" t="s">
        <v>30</v>
      </c>
    </row>
    <row r="7" spans="1:9" x14ac:dyDescent="0.2">
      <c r="A7" s="206" t="str">
        <f>Položky!B7</f>
        <v>1</v>
      </c>
      <c r="B7" s="119" t="str">
        <f>Položky!C7</f>
        <v>Zemní práce</v>
      </c>
      <c r="C7" s="59"/>
      <c r="D7" s="120"/>
      <c r="E7" s="207">
        <f>Položky!BA23</f>
        <v>0</v>
      </c>
      <c r="F7" s="208">
        <f>Položky!BB23</f>
        <v>0</v>
      </c>
      <c r="G7" s="208">
        <f>Položky!BC23</f>
        <v>0</v>
      </c>
      <c r="H7" s="208">
        <f>Položky!BD23</f>
        <v>0</v>
      </c>
      <c r="I7" s="209">
        <f>Položky!BE23</f>
        <v>0</v>
      </c>
    </row>
    <row r="8" spans="1:9" x14ac:dyDescent="0.2">
      <c r="A8" s="206" t="str">
        <f>Položky!B24</f>
        <v>45</v>
      </c>
      <c r="B8" s="119" t="str">
        <f>Položky!C24</f>
        <v>Podkladní a vedlejší konstrukce</v>
      </c>
      <c r="C8" s="59"/>
      <c r="D8" s="120"/>
      <c r="E8" s="207">
        <f>Položky!BA29</f>
        <v>0</v>
      </c>
      <c r="F8" s="208">
        <f>Položky!BB29</f>
        <v>0</v>
      </c>
      <c r="G8" s="208">
        <f>Položky!BC29</f>
        <v>0</v>
      </c>
      <c r="H8" s="208">
        <f>Položky!BD29</f>
        <v>0</v>
      </c>
      <c r="I8" s="209">
        <f>Položky!BE29</f>
        <v>0</v>
      </c>
    </row>
    <row r="9" spans="1:9" x14ac:dyDescent="0.2">
      <c r="A9" s="206" t="str">
        <f>Položky!B30</f>
        <v>8</v>
      </c>
      <c r="B9" s="119" t="str">
        <f>Položky!C30</f>
        <v>Trubní vedení</v>
      </c>
      <c r="C9" s="59"/>
      <c r="D9" s="120"/>
      <c r="E9" s="207">
        <f>Položky!BA33</f>
        <v>0</v>
      </c>
      <c r="F9" s="208">
        <f>Položky!BB33</f>
        <v>0</v>
      </c>
      <c r="G9" s="208">
        <f>Položky!BC33</f>
        <v>0</v>
      </c>
      <c r="H9" s="208">
        <f>Položky!BD33</f>
        <v>0</v>
      </c>
      <c r="I9" s="209">
        <f>Položky!BE33</f>
        <v>0</v>
      </c>
    </row>
    <row r="10" spans="1:9" x14ac:dyDescent="0.2">
      <c r="A10" s="206" t="str">
        <f>Položky!B34</f>
        <v>9</v>
      </c>
      <c r="B10" s="119" t="str">
        <f>Položky!C34</f>
        <v>Ostatní konstrukce, bourání</v>
      </c>
      <c r="C10" s="59"/>
      <c r="D10" s="120"/>
      <c r="E10" s="207">
        <f>Položky!BA39</f>
        <v>0</v>
      </c>
      <c r="F10" s="208">
        <f>Položky!BB39</f>
        <v>0</v>
      </c>
      <c r="G10" s="208">
        <f>Položky!BC39</f>
        <v>0</v>
      </c>
      <c r="H10" s="208">
        <f>Položky!BD39</f>
        <v>0</v>
      </c>
      <c r="I10" s="209">
        <f>Položky!BE39</f>
        <v>0</v>
      </c>
    </row>
    <row r="11" spans="1:9" x14ac:dyDescent="0.2">
      <c r="A11" s="206" t="str">
        <f>Položky!B40</f>
        <v>96</v>
      </c>
      <c r="B11" s="119" t="str">
        <f>Položky!C40</f>
        <v>Bourání konstrukcí</v>
      </c>
      <c r="C11" s="59"/>
      <c r="D11" s="120"/>
      <c r="E11" s="207">
        <f>Položky!BA42</f>
        <v>0</v>
      </c>
      <c r="F11" s="208">
        <f>Položky!BB42</f>
        <v>0</v>
      </c>
      <c r="G11" s="208">
        <f>Položky!BC42</f>
        <v>0</v>
      </c>
      <c r="H11" s="208">
        <f>Položky!BD42</f>
        <v>0</v>
      </c>
      <c r="I11" s="209">
        <f>Položky!BE42</f>
        <v>0</v>
      </c>
    </row>
    <row r="12" spans="1:9" x14ac:dyDescent="0.2">
      <c r="A12" s="206" t="str">
        <f>Položky!B43</f>
        <v>99</v>
      </c>
      <c r="B12" s="119" t="str">
        <f>Položky!C43</f>
        <v>Staveništní přesun hmot</v>
      </c>
      <c r="C12" s="59"/>
      <c r="D12" s="120"/>
      <c r="E12" s="207">
        <f>Položky!BA45</f>
        <v>0</v>
      </c>
      <c r="F12" s="208">
        <f>Položky!BB45</f>
        <v>0</v>
      </c>
      <c r="G12" s="208">
        <f>Položky!BC45</f>
        <v>0</v>
      </c>
      <c r="H12" s="208">
        <f>Položky!BD45</f>
        <v>0</v>
      </c>
      <c r="I12" s="209">
        <f>Položky!BE45</f>
        <v>0</v>
      </c>
    </row>
    <row r="13" spans="1:9" x14ac:dyDescent="0.2">
      <c r="A13" s="206" t="str">
        <f>Položky!B46</f>
        <v>711</v>
      </c>
      <c r="B13" s="119" t="str">
        <f>Položky!C46</f>
        <v>Izolace proti vodě</v>
      </c>
      <c r="C13" s="59"/>
      <c r="D13" s="120"/>
      <c r="E13" s="207">
        <f>Položky!BA55</f>
        <v>0</v>
      </c>
      <c r="F13" s="208">
        <f>Položky!BB55</f>
        <v>0</v>
      </c>
      <c r="G13" s="208">
        <f>Položky!BC55</f>
        <v>0</v>
      </c>
      <c r="H13" s="208">
        <f>Položky!BD55</f>
        <v>0</v>
      </c>
      <c r="I13" s="209">
        <f>Položky!BE55</f>
        <v>0</v>
      </c>
    </row>
    <row r="14" spans="1:9" x14ac:dyDescent="0.2">
      <c r="A14" s="206" t="str">
        <f>Položky!B56</f>
        <v>721</v>
      </c>
      <c r="B14" s="119" t="str">
        <f>Položky!C56</f>
        <v>Vnitřní kanalizace</v>
      </c>
      <c r="C14" s="59"/>
      <c r="D14" s="120"/>
      <c r="E14" s="207">
        <f>Položky!BA80</f>
        <v>0</v>
      </c>
      <c r="F14" s="208">
        <f>Položky!BB80</f>
        <v>0</v>
      </c>
      <c r="G14" s="208">
        <f>Položky!BC80</f>
        <v>0</v>
      </c>
      <c r="H14" s="208">
        <f>Položky!BD80</f>
        <v>0</v>
      </c>
      <c r="I14" s="209">
        <f>Položky!BE80</f>
        <v>0</v>
      </c>
    </row>
    <row r="15" spans="1:9" x14ac:dyDescent="0.2">
      <c r="A15" s="206" t="str">
        <f>Položky!B81</f>
        <v>722</v>
      </c>
      <c r="B15" s="119" t="str">
        <f>Položky!C81</f>
        <v>Vnitřní vodovod</v>
      </c>
      <c r="C15" s="59"/>
      <c r="D15" s="120"/>
      <c r="E15" s="207">
        <f>Položky!BA101</f>
        <v>0</v>
      </c>
      <c r="F15" s="208">
        <f>Položky!BB101</f>
        <v>0</v>
      </c>
      <c r="G15" s="208">
        <f>Položky!BC101</f>
        <v>0</v>
      </c>
      <c r="H15" s="208">
        <f>Položky!BD101</f>
        <v>0</v>
      </c>
      <c r="I15" s="209">
        <f>Položky!BE101</f>
        <v>0</v>
      </c>
    </row>
    <row r="16" spans="1:9" x14ac:dyDescent="0.2">
      <c r="A16" s="206" t="str">
        <f>Položky!B102</f>
        <v>725</v>
      </c>
      <c r="B16" s="119" t="str">
        <f>Položky!C102</f>
        <v>Zařizovací předměty</v>
      </c>
      <c r="C16" s="59"/>
      <c r="D16" s="120"/>
      <c r="E16" s="207">
        <f>Položky!BA126</f>
        <v>0</v>
      </c>
      <c r="F16" s="208">
        <f>Položky!BB126</f>
        <v>0</v>
      </c>
      <c r="G16" s="208">
        <f>Položky!BC126</f>
        <v>0</v>
      </c>
      <c r="H16" s="208">
        <f>Položky!BD126</f>
        <v>0</v>
      </c>
      <c r="I16" s="209">
        <f>Položky!BE126</f>
        <v>0</v>
      </c>
    </row>
    <row r="17" spans="1:256" ht="13.5" thickBot="1" x14ac:dyDescent="0.25">
      <c r="A17" s="206" t="str">
        <f>Položky!B127</f>
        <v>D96</v>
      </c>
      <c r="B17" s="119" t="str">
        <f>Položky!C127</f>
        <v>Přesuny suti a vybouraných hmot</v>
      </c>
      <c r="C17" s="59"/>
      <c r="D17" s="120"/>
      <c r="E17" s="207">
        <f>Položky!BA136</f>
        <v>0</v>
      </c>
      <c r="F17" s="208">
        <f>Položky!BB136</f>
        <v>0</v>
      </c>
      <c r="G17" s="208">
        <f>Položky!BC136</f>
        <v>0</v>
      </c>
      <c r="H17" s="208">
        <f>Položky!BD136</f>
        <v>0</v>
      </c>
      <c r="I17" s="209">
        <f>Položky!BE136</f>
        <v>0</v>
      </c>
    </row>
    <row r="18" spans="1:256" ht="13.5" thickBot="1" x14ac:dyDescent="0.25">
      <c r="A18" s="121"/>
      <c r="B18" s="122" t="s">
        <v>57</v>
      </c>
      <c r="C18" s="122"/>
      <c r="D18" s="123"/>
      <c r="E18" s="124">
        <f>SUM(E7:E17)</f>
        <v>0</v>
      </c>
      <c r="F18" s="125">
        <f>SUM(F7:F17)</f>
        <v>0</v>
      </c>
      <c r="G18" s="125">
        <f>SUM(G7:G17)</f>
        <v>0</v>
      </c>
      <c r="H18" s="125">
        <f>SUM(H7:H17)</f>
        <v>0</v>
      </c>
      <c r="I18" s="126">
        <f>SUM(I7:I17)</f>
        <v>0</v>
      </c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  <c r="BZ18" s="127"/>
      <c r="CA18" s="127"/>
      <c r="CB18" s="127"/>
      <c r="CC18" s="127"/>
      <c r="CD18" s="127"/>
      <c r="CE18" s="127"/>
      <c r="CF18" s="127"/>
      <c r="CG18" s="127"/>
      <c r="CH18" s="127"/>
      <c r="CI18" s="127"/>
      <c r="CJ18" s="127"/>
      <c r="CK18" s="127"/>
      <c r="CL18" s="127"/>
      <c r="CM18" s="127"/>
      <c r="CN18" s="127"/>
      <c r="CO18" s="127"/>
      <c r="CP18" s="127"/>
      <c r="CQ18" s="127"/>
      <c r="CR18" s="127"/>
      <c r="CS18" s="127"/>
      <c r="CT18" s="127"/>
      <c r="CU18" s="127"/>
      <c r="CV18" s="127"/>
      <c r="CW18" s="127"/>
      <c r="CX18" s="127"/>
      <c r="CY18" s="127"/>
      <c r="CZ18" s="127"/>
      <c r="DA18" s="127"/>
      <c r="DB18" s="127"/>
      <c r="DC18" s="127"/>
      <c r="DD18" s="127"/>
      <c r="DE18" s="127"/>
      <c r="DF18" s="127"/>
      <c r="DG18" s="127"/>
      <c r="DH18" s="127"/>
      <c r="DI18" s="127"/>
      <c r="DJ18" s="127"/>
      <c r="DK18" s="127"/>
      <c r="DL18" s="127"/>
      <c r="DM18" s="127"/>
      <c r="DN18" s="127"/>
      <c r="DO18" s="127"/>
      <c r="DP18" s="127"/>
      <c r="DQ18" s="127"/>
      <c r="DR18" s="127"/>
      <c r="DS18" s="127"/>
      <c r="DT18" s="127"/>
      <c r="DU18" s="127"/>
      <c r="DV18" s="127"/>
      <c r="DW18" s="127"/>
      <c r="DX18" s="127"/>
      <c r="DY18" s="127"/>
      <c r="DZ18" s="127"/>
      <c r="EA18" s="127"/>
      <c r="EB18" s="127"/>
      <c r="EC18" s="127"/>
      <c r="ED18" s="127"/>
      <c r="EE18" s="127"/>
      <c r="EF18" s="127"/>
      <c r="EG18" s="127"/>
      <c r="EH18" s="127"/>
      <c r="EI18" s="127"/>
      <c r="EJ18" s="127"/>
      <c r="EK18" s="127"/>
      <c r="EL18" s="127"/>
      <c r="EM18" s="127"/>
      <c r="EN18" s="127"/>
      <c r="EO18" s="127"/>
      <c r="EP18" s="127"/>
      <c r="EQ18" s="127"/>
      <c r="ER18" s="127"/>
      <c r="ES18" s="127"/>
      <c r="ET18" s="127"/>
      <c r="EU18" s="127"/>
      <c r="EV18" s="127"/>
      <c r="EW18" s="127"/>
      <c r="EX18" s="127"/>
      <c r="EY18" s="127"/>
      <c r="EZ18" s="127"/>
      <c r="FA18" s="127"/>
      <c r="FB18" s="127"/>
      <c r="FC18" s="127"/>
      <c r="FD18" s="127"/>
      <c r="FE18" s="127"/>
      <c r="FF18" s="127"/>
      <c r="FG18" s="127"/>
      <c r="FH18" s="127"/>
      <c r="FI18" s="127"/>
      <c r="FJ18" s="127"/>
      <c r="FK18" s="127"/>
      <c r="FL18" s="127"/>
      <c r="FM18" s="127"/>
      <c r="FN18" s="127"/>
      <c r="FO18" s="127"/>
      <c r="FP18" s="127"/>
      <c r="FQ18" s="127"/>
      <c r="FR18" s="127"/>
      <c r="FS18" s="127"/>
      <c r="FT18" s="127"/>
      <c r="FU18" s="127"/>
      <c r="FV18" s="127"/>
      <c r="FW18" s="127"/>
      <c r="FX18" s="127"/>
      <c r="FY18" s="127"/>
      <c r="FZ18" s="127"/>
      <c r="GA18" s="127"/>
      <c r="GB18" s="127"/>
      <c r="GC18" s="127"/>
      <c r="GD18" s="127"/>
      <c r="GE18" s="127"/>
      <c r="GF18" s="127"/>
      <c r="GG18" s="127"/>
      <c r="GH18" s="127"/>
      <c r="GI18" s="127"/>
      <c r="GJ18" s="127"/>
      <c r="GK18" s="127"/>
      <c r="GL18" s="127"/>
      <c r="GM18" s="127"/>
      <c r="GN18" s="127"/>
      <c r="GO18" s="127"/>
      <c r="GP18" s="127"/>
      <c r="GQ18" s="127"/>
      <c r="GR18" s="127"/>
      <c r="GS18" s="127"/>
      <c r="GT18" s="127"/>
      <c r="GU18" s="127"/>
      <c r="GV18" s="127"/>
      <c r="GW18" s="127"/>
      <c r="GX18" s="127"/>
      <c r="GY18" s="127"/>
      <c r="GZ18" s="127"/>
      <c r="HA18" s="127"/>
      <c r="HB18" s="127"/>
      <c r="HC18" s="127"/>
      <c r="HD18" s="127"/>
      <c r="HE18" s="127"/>
      <c r="HF18" s="127"/>
      <c r="HG18" s="127"/>
      <c r="HH18" s="127"/>
      <c r="HI18" s="127"/>
      <c r="HJ18" s="127"/>
      <c r="HK18" s="127"/>
      <c r="HL18" s="127"/>
      <c r="HM18" s="127"/>
      <c r="HN18" s="127"/>
      <c r="HO18" s="127"/>
      <c r="HP18" s="127"/>
      <c r="HQ18" s="127"/>
      <c r="HR18" s="127"/>
      <c r="HS18" s="127"/>
      <c r="HT18" s="127"/>
      <c r="HU18" s="127"/>
      <c r="HV18" s="127"/>
      <c r="HW18" s="127"/>
      <c r="HX18" s="127"/>
      <c r="HY18" s="127"/>
      <c r="HZ18" s="127"/>
      <c r="IA18" s="127"/>
      <c r="IB18" s="127"/>
      <c r="IC18" s="127"/>
      <c r="ID18" s="127"/>
      <c r="IE18" s="127"/>
      <c r="IF18" s="127"/>
      <c r="IG18" s="127"/>
      <c r="IH18" s="127"/>
      <c r="II18" s="127"/>
      <c r="IJ18" s="127"/>
      <c r="IK18" s="127"/>
      <c r="IL18" s="127"/>
      <c r="IM18" s="127"/>
      <c r="IN18" s="127"/>
      <c r="IO18" s="127"/>
      <c r="IP18" s="127"/>
      <c r="IQ18" s="127"/>
      <c r="IR18" s="127"/>
      <c r="IS18" s="127"/>
      <c r="IT18" s="127"/>
      <c r="IU18" s="127"/>
      <c r="IV18" s="127"/>
    </row>
    <row r="19" spans="1:256" x14ac:dyDescent="0.2">
      <c r="A19" s="59"/>
      <c r="B19" s="59"/>
      <c r="C19" s="59"/>
      <c r="D19" s="59"/>
      <c r="E19" s="59"/>
      <c r="F19" s="59"/>
      <c r="G19" s="59"/>
      <c r="H19" s="59"/>
      <c r="I19" s="59"/>
    </row>
    <row r="20" spans="1:256" ht="18" x14ac:dyDescent="0.25">
      <c r="A20" s="112" t="s">
        <v>58</v>
      </c>
      <c r="B20" s="112"/>
      <c r="C20" s="112"/>
      <c r="D20" s="112"/>
      <c r="E20" s="112"/>
      <c r="F20" s="112"/>
      <c r="G20" s="128"/>
      <c r="H20" s="112"/>
      <c r="I20" s="112"/>
      <c r="BA20" s="33"/>
      <c r="BB20" s="33"/>
      <c r="BC20" s="33"/>
      <c r="BD20" s="33"/>
      <c r="BE20" s="33"/>
    </row>
    <row r="21" spans="1:256" ht="13.5" thickBot="1" x14ac:dyDescent="0.25">
      <c r="A21" s="59"/>
      <c r="B21" s="59"/>
      <c r="C21" s="59"/>
      <c r="D21" s="59"/>
      <c r="E21" s="59"/>
      <c r="F21" s="59"/>
      <c r="G21" s="59"/>
      <c r="H21" s="59"/>
      <c r="I21" s="59"/>
    </row>
    <row r="22" spans="1:256" x14ac:dyDescent="0.2">
      <c r="A22" s="66" t="s">
        <v>59</v>
      </c>
      <c r="B22" s="67"/>
      <c r="C22" s="67"/>
      <c r="D22" s="129"/>
      <c r="E22" s="130" t="s">
        <v>60</v>
      </c>
      <c r="F22" s="131" t="s">
        <v>61</v>
      </c>
      <c r="G22" s="132" t="s">
        <v>62</v>
      </c>
      <c r="H22" s="133"/>
      <c r="I22" s="134" t="s">
        <v>60</v>
      </c>
    </row>
    <row r="23" spans="1:256" x14ac:dyDescent="0.2">
      <c r="A23" s="57"/>
      <c r="B23" s="48"/>
      <c r="C23" s="48"/>
      <c r="D23" s="135"/>
      <c r="E23" s="136"/>
      <c r="F23" s="137"/>
      <c r="G23" s="138">
        <f>CHOOSE(BA23+1,HSV+PSV,HSV+PSV+Mont,HSV+PSV+Dodavka+Mont,HSV,PSV,Mont,Dodavka,Mont+Dodavka,0)</f>
        <v>0</v>
      </c>
      <c r="H23" s="139"/>
      <c r="I23" s="140">
        <f>E23+F23*G23/100</f>
        <v>0</v>
      </c>
      <c r="BA23">
        <v>8</v>
      </c>
    </row>
    <row r="24" spans="1:256" ht="13.5" thickBot="1" x14ac:dyDescent="0.25">
      <c r="A24" s="141"/>
      <c r="B24" s="142" t="s">
        <v>63</v>
      </c>
      <c r="C24" s="143"/>
      <c r="D24" s="144"/>
      <c r="E24" s="145"/>
      <c r="F24" s="146"/>
      <c r="G24" s="146"/>
      <c r="H24" s="147">
        <f>SUM(H23:H23)</f>
        <v>0</v>
      </c>
      <c r="I24" s="148"/>
    </row>
    <row r="26" spans="1:256" x14ac:dyDescent="0.2">
      <c r="B26" s="127"/>
      <c r="F26" s="149"/>
      <c r="G26" s="150"/>
      <c r="H26" s="150"/>
      <c r="I26" s="151"/>
    </row>
    <row r="27" spans="1:256" x14ac:dyDescent="0.2">
      <c r="F27" s="149"/>
      <c r="G27" s="150"/>
      <c r="H27" s="150"/>
      <c r="I27" s="151"/>
    </row>
    <row r="28" spans="1:256" x14ac:dyDescent="0.2">
      <c r="F28" s="149"/>
      <c r="G28" s="150"/>
      <c r="H28" s="150"/>
      <c r="I28" s="151"/>
    </row>
    <row r="29" spans="1:256" x14ac:dyDescent="0.2">
      <c r="F29" s="149"/>
      <c r="G29" s="150"/>
      <c r="H29" s="150"/>
      <c r="I29" s="151"/>
    </row>
    <row r="30" spans="1:256" x14ac:dyDescent="0.2">
      <c r="F30" s="149"/>
      <c r="G30" s="150"/>
      <c r="H30" s="150"/>
      <c r="I30" s="151"/>
    </row>
    <row r="31" spans="1:256" x14ac:dyDescent="0.2">
      <c r="F31" s="149"/>
      <c r="G31" s="150"/>
      <c r="H31" s="150"/>
      <c r="I31" s="151"/>
    </row>
    <row r="32" spans="1:256" x14ac:dyDescent="0.2">
      <c r="F32" s="149"/>
      <c r="G32" s="150"/>
      <c r="H32" s="150"/>
      <c r="I32" s="151"/>
    </row>
    <row r="33" spans="6:9" x14ac:dyDescent="0.2">
      <c r="F33" s="149"/>
      <c r="G33" s="150"/>
      <c r="H33" s="150"/>
      <c r="I33" s="151"/>
    </row>
    <row r="34" spans="6:9" x14ac:dyDescent="0.2">
      <c r="F34" s="149"/>
      <c r="G34" s="150"/>
      <c r="H34" s="150"/>
      <c r="I34" s="151"/>
    </row>
    <row r="35" spans="6:9" x14ac:dyDescent="0.2">
      <c r="F35" s="149"/>
      <c r="G35" s="150"/>
      <c r="H35" s="150"/>
      <c r="I35" s="151"/>
    </row>
    <row r="36" spans="6:9" x14ac:dyDescent="0.2">
      <c r="F36" s="149"/>
      <c r="G36" s="150"/>
      <c r="H36" s="150"/>
      <c r="I36" s="151"/>
    </row>
    <row r="37" spans="6:9" x14ac:dyDescent="0.2">
      <c r="F37" s="149"/>
      <c r="G37" s="150"/>
      <c r="H37" s="150"/>
      <c r="I37" s="151"/>
    </row>
    <row r="38" spans="6:9" x14ac:dyDescent="0.2">
      <c r="F38" s="149"/>
      <c r="G38" s="150"/>
      <c r="H38" s="150"/>
      <c r="I38" s="151"/>
    </row>
    <row r="39" spans="6:9" x14ac:dyDescent="0.2">
      <c r="F39" s="149"/>
      <c r="G39" s="150"/>
      <c r="H39" s="150"/>
      <c r="I39" s="151"/>
    </row>
    <row r="40" spans="6:9" x14ac:dyDescent="0.2">
      <c r="F40" s="149"/>
      <c r="G40" s="150"/>
      <c r="H40" s="150"/>
      <c r="I40" s="151"/>
    </row>
    <row r="41" spans="6:9" x14ac:dyDescent="0.2">
      <c r="F41" s="149"/>
      <c r="G41" s="150"/>
      <c r="H41" s="150"/>
      <c r="I41" s="151"/>
    </row>
    <row r="42" spans="6:9" x14ac:dyDescent="0.2">
      <c r="F42" s="149"/>
      <c r="G42" s="150"/>
      <c r="H42" s="150"/>
      <c r="I42" s="151"/>
    </row>
    <row r="43" spans="6:9" x14ac:dyDescent="0.2">
      <c r="F43" s="149"/>
      <c r="G43" s="150"/>
      <c r="H43" s="150"/>
      <c r="I43" s="151"/>
    </row>
    <row r="44" spans="6:9" x14ac:dyDescent="0.2">
      <c r="F44" s="149"/>
      <c r="G44" s="150"/>
      <c r="H44" s="150"/>
      <c r="I44" s="151"/>
    </row>
    <row r="45" spans="6:9" x14ac:dyDescent="0.2">
      <c r="F45" s="149"/>
      <c r="G45" s="150"/>
      <c r="H45" s="150"/>
      <c r="I45" s="151"/>
    </row>
    <row r="46" spans="6:9" x14ac:dyDescent="0.2">
      <c r="F46" s="149"/>
      <c r="G46" s="150"/>
      <c r="H46" s="150"/>
      <c r="I46" s="151"/>
    </row>
    <row r="47" spans="6:9" x14ac:dyDescent="0.2">
      <c r="F47" s="149"/>
      <c r="G47" s="150"/>
      <c r="H47" s="150"/>
      <c r="I47" s="151"/>
    </row>
    <row r="48" spans="6:9" x14ac:dyDescent="0.2">
      <c r="F48" s="149"/>
      <c r="G48" s="150"/>
      <c r="H48" s="150"/>
      <c r="I48" s="151"/>
    </row>
    <row r="49" spans="6:9" x14ac:dyDescent="0.2">
      <c r="F49" s="149"/>
      <c r="G49" s="150"/>
      <c r="H49" s="150"/>
      <c r="I49" s="151"/>
    </row>
    <row r="50" spans="6:9" x14ac:dyDescent="0.2">
      <c r="F50" s="149"/>
      <c r="G50" s="150"/>
      <c r="H50" s="150"/>
      <c r="I50" s="151"/>
    </row>
    <row r="51" spans="6:9" x14ac:dyDescent="0.2">
      <c r="F51" s="149"/>
      <c r="G51" s="150"/>
      <c r="H51" s="150"/>
      <c r="I51" s="151"/>
    </row>
    <row r="52" spans="6:9" x14ac:dyDescent="0.2">
      <c r="F52" s="149"/>
      <c r="G52" s="150"/>
      <c r="H52" s="150"/>
      <c r="I52" s="151"/>
    </row>
    <row r="53" spans="6:9" x14ac:dyDescent="0.2">
      <c r="F53" s="149"/>
      <c r="G53" s="150"/>
      <c r="H53" s="150"/>
      <c r="I53" s="151"/>
    </row>
    <row r="54" spans="6:9" x14ac:dyDescent="0.2">
      <c r="F54" s="149"/>
      <c r="G54" s="150"/>
      <c r="H54" s="150"/>
      <c r="I54" s="151"/>
    </row>
    <row r="55" spans="6:9" x14ac:dyDescent="0.2">
      <c r="F55" s="149"/>
      <c r="G55" s="150"/>
      <c r="H55" s="150"/>
      <c r="I55" s="151"/>
    </row>
    <row r="56" spans="6:9" x14ac:dyDescent="0.2">
      <c r="F56" s="149"/>
      <c r="G56" s="150"/>
      <c r="H56" s="150"/>
      <c r="I56" s="151"/>
    </row>
    <row r="57" spans="6:9" x14ac:dyDescent="0.2">
      <c r="F57" s="149"/>
      <c r="G57" s="150"/>
      <c r="H57" s="150"/>
      <c r="I57" s="151"/>
    </row>
    <row r="58" spans="6:9" x14ac:dyDescent="0.2">
      <c r="F58" s="149"/>
      <c r="G58" s="150"/>
      <c r="H58" s="150"/>
      <c r="I58" s="151"/>
    </row>
    <row r="59" spans="6:9" x14ac:dyDescent="0.2">
      <c r="F59" s="149"/>
      <c r="G59" s="150"/>
      <c r="H59" s="150"/>
      <c r="I59" s="151"/>
    </row>
    <row r="60" spans="6:9" x14ac:dyDescent="0.2">
      <c r="F60" s="149"/>
      <c r="G60" s="150"/>
      <c r="H60" s="150"/>
      <c r="I60" s="151"/>
    </row>
    <row r="61" spans="6:9" x14ac:dyDescent="0.2">
      <c r="F61" s="149"/>
      <c r="G61" s="150"/>
      <c r="H61" s="150"/>
      <c r="I61" s="151"/>
    </row>
    <row r="62" spans="6:9" x14ac:dyDescent="0.2">
      <c r="F62" s="149"/>
      <c r="G62" s="150"/>
      <c r="H62" s="150"/>
      <c r="I62" s="151"/>
    </row>
    <row r="63" spans="6:9" x14ac:dyDescent="0.2">
      <c r="F63" s="149"/>
      <c r="G63" s="150"/>
      <c r="H63" s="150"/>
      <c r="I63" s="151"/>
    </row>
    <row r="64" spans="6:9" x14ac:dyDescent="0.2">
      <c r="F64" s="149"/>
      <c r="G64" s="150"/>
      <c r="H64" s="150"/>
      <c r="I64" s="151"/>
    </row>
    <row r="65" spans="6:9" x14ac:dyDescent="0.2">
      <c r="F65" s="149"/>
      <c r="G65" s="150"/>
      <c r="H65" s="150"/>
      <c r="I65" s="151"/>
    </row>
    <row r="66" spans="6:9" x14ac:dyDescent="0.2">
      <c r="F66" s="149"/>
      <c r="G66" s="150"/>
      <c r="H66" s="150"/>
      <c r="I66" s="151"/>
    </row>
    <row r="67" spans="6:9" x14ac:dyDescent="0.2">
      <c r="F67" s="149"/>
      <c r="G67" s="150"/>
      <c r="H67" s="150"/>
      <c r="I67" s="151"/>
    </row>
    <row r="68" spans="6:9" x14ac:dyDescent="0.2">
      <c r="F68" s="149"/>
      <c r="G68" s="150"/>
      <c r="H68" s="150"/>
      <c r="I68" s="151"/>
    </row>
    <row r="69" spans="6:9" x14ac:dyDescent="0.2">
      <c r="F69" s="149"/>
      <c r="G69" s="150"/>
      <c r="H69" s="150"/>
      <c r="I69" s="151"/>
    </row>
    <row r="70" spans="6:9" x14ac:dyDescent="0.2">
      <c r="F70" s="149"/>
      <c r="G70" s="150"/>
      <c r="H70" s="150"/>
      <c r="I70" s="151"/>
    </row>
    <row r="71" spans="6:9" x14ac:dyDescent="0.2">
      <c r="F71" s="149"/>
      <c r="G71" s="150"/>
      <c r="H71" s="150"/>
      <c r="I71" s="151"/>
    </row>
    <row r="72" spans="6:9" x14ac:dyDescent="0.2">
      <c r="F72" s="149"/>
      <c r="G72" s="150"/>
      <c r="H72" s="150"/>
      <c r="I72" s="151"/>
    </row>
    <row r="73" spans="6:9" x14ac:dyDescent="0.2">
      <c r="F73" s="149"/>
      <c r="G73" s="150"/>
      <c r="H73" s="150"/>
      <c r="I73" s="151"/>
    </row>
    <row r="74" spans="6:9" x14ac:dyDescent="0.2">
      <c r="F74" s="149"/>
      <c r="G74" s="150"/>
      <c r="H74" s="150"/>
      <c r="I74" s="151"/>
    </row>
    <row r="75" spans="6:9" x14ac:dyDescent="0.2">
      <c r="F75" s="149"/>
      <c r="G75" s="150"/>
      <c r="H75" s="150"/>
      <c r="I75" s="151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19F6C-B4B6-41F4-8485-E5B6BB31CB98}">
  <sheetPr codeName="List2"/>
  <dimension ref="A1:CZ197"/>
  <sheetViews>
    <sheetView showGridLines="0" showZeros="0" zoomScaleNormal="100" workbookViewId="0">
      <selection activeCell="A136" sqref="A136:XFD138"/>
    </sheetView>
  </sheetViews>
  <sheetFormatPr defaultRowHeight="12.75" x14ac:dyDescent="0.2"/>
  <cols>
    <col min="1" max="1" width="4.42578125" style="153" customWidth="1"/>
    <col min="2" max="2" width="11.5703125" style="153" customWidth="1"/>
    <col min="3" max="3" width="40.42578125" style="153" customWidth="1"/>
    <col min="4" max="4" width="5.5703125" style="153" customWidth="1"/>
    <col min="5" max="5" width="8.5703125" style="202" customWidth="1"/>
    <col min="6" max="6" width="9.85546875" style="153" customWidth="1"/>
    <col min="7" max="7" width="13.85546875" style="153" customWidth="1"/>
    <col min="8" max="11" width="9.140625" style="153"/>
    <col min="12" max="12" width="75.42578125" style="153" customWidth="1"/>
    <col min="13" max="13" width="45.28515625" style="153" customWidth="1"/>
    <col min="14" max="256" width="9.140625" style="153"/>
    <col min="257" max="257" width="4.42578125" style="153" customWidth="1"/>
    <col min="258" max="258" width="11.5703125" style="153" customWidth="1"/>
    <col min="259" max="259" width="40.42578125" style="153" customWidth="1"/>
    <col min="260" max="260" width="5.5703125" style="153" customWidth="1"/>
    <col min="261" max="261" width="8.5703125" style="153" customWidth="1"/>
    <col min="262" max="262" width="9.85546875" style="153" customWidth="1"/>
    <col min="263" max="263" width="13.85546875" style="153" customWidth="1"/>
    <col min="264" max="267" width="9.140625" style="153"/>
    <col min="268" max="268" width="75.42578125" style="153" customWidth="1"/>
    <col min="269" max="269" width="45.28515625" style="153" customWidth="1"/>
    <col min="270" max="512" width="9.140625" style="153"/>
    <col min="513" max="513" width="4.42578125" style="153" customWidth="1"/>
    <col min="514" max="514" width="11.5703125" style="153" customWidth="1"/>
    <col min="515" max="515" width="40.42578125" style="153" customWidth="1"/>
    <col min="516" max="516" width="5.5703125" style="153" customWidth="1"/>
    <col min="517" max="517" width="8.5703125" style="153" customWidth="1"/>
    <col min="518" max="518" width="9.85546875" style="153" customWidth="1"/>
    <col min="519" max="519" width="13.85546875" style="153" customWidth="1"/>
    <col min="520" max="523" width="9.140625" style="153"/>
    <col min="524" max="524" width="75.42578125" style="153" customWidth="1"/>
    <col min="525" max="525" width="45.28515625" style="153" customWidth="1"/>
    <col min="526" max="768" width="9.140625" style="153"/>
    <col min="769" max="769" width="4.42578125" style="153" customWidth="1"/>
    <col min="770" max="770" width="11.5703125" style="153" customWidth="1"/>
    <col min="771" max="771" width="40.42578125" style="153" customWidth="1"/>
    <col min="772" max="772" width="5.5703125" style="153" customWidth="1"/>
    <col min="773" max="773" width="8.5703125" style="153" customWidth="1"/>
    <col min="774" max="774" width="9.85546875" style="153" customWidth="1"/>
    <col min="775" max="775" width="13.85546875" style="153" customWidth="1"/>
    <col min="776" max="779" width="9.140625" style="153"/>
    <col min="780" max="780" width="75.42578125" style="153" customWidth="1"/>
    <col min="781" max="781" width="45.28515625" style="153" customWidth="1"/>
    <col min="782" max="1024" width="9.140625" style="153"/>
    <col min="1025" max="1025" width="4.42578125" style="153" customWidth="1"/>
    <col min="1026" max="1026" width="11.5703125" style="153" customWidth="1"/>
    <col min="1027" max="1027" width="40.42578125" style="153" customWidth="1"/>
    <col min="1028" max="1028" width="5.5703125" style="153" customWidth="1"/>
    <col min="1029" max="1029" width="8.5703125" style="153" customWidth="1"/>
    <col min="1030" max="1030" width="9.85546875" style="153" customWidth="1"/>
    <col min="1031" max="1031" width="13.85546875" style="153" customWidth="1"/>
    <col min="1032" max="1035" width="9.140625" style="153"/>
    <col min="1036" max="1036" width="75.42578125" style="153" customWidth="1"/>
    <col min="1037" max="1037" width="45.28515625" style="153" customWidth="1"/>
    <col min="1038" max="1280" width="9.140625" style="153"/>
    <col min="1281" max="1281" width="4.42578125" style="153" customWidth="1"/>
    <col min="1282" max="1282" width="11.5703125" style="153" customWidth="1"/>
    <col min="1283" max="1283" width="40.42578125" style="153" customWidth="1"/>
    <col min="1284" max="1284" width="5.5703125" style="153" customWidth="1"/>
    <col min="1285" max="1285" width="8.5703125" style="153" customWidth="1"/>
    <col min="1286" max="1286" width="9.85546875" style="153" customWidth="1"/>
    <col min="1287" max="1287" width="13.85546875" style="153" customWidth="1"/>
    <col min="1288" max="1291" width="9.140625" style="153"/>
    <col min="1292" max="1292" width="75.42578125" style="153" customWidth="1"/>
    <col min="1293" max="1293" width="45.28515625" style="153" customWidth="1"/>
    <col min="1294" max="1536" width="9.140625" style="153"/>
    <col min="1537" max="1537" width="4.42578125" style="153" customWidth="1"/>
    <col min="1538" max="1538" width="11.5703125" style="153" customWidth="1"/>
    <col min="1539" max="1539" width="40.42578125" style="153" customWidth="1"/>
    <col min="1540" max="1540" width="5.5703125" style="153" customWidth="1"/>
    <col min="1541" max="1541" width="8.5703125" style="153" customWidth="1"/>
    <col min="1542" max="1542" width="9.85546875" style="153" customWidth="1"/>
    <col min="1543" max="1543" width="13.85546875" style="153" customWidth="1"/>
    <col min="1544" max="1547" width="9.140625" style="153"/>
    <col min="1548" max="1548" width="75.42578125" style="153" customWidth="1"/>
    <col min="1549" max="1549" width="45.28515625" style="153" customWidth="1"/>
    <col min="1550" max="1792" width="9.140625" style="153"/>
    <col min="1793" max="1793" width="4.42578125" style="153" customWidth="1"/>
    <col min="1794" max="1794" width="11.5703125" style="153" customWidth="1"/>
    <col min="1795" max="1795" width="40.42578125" style="153" customWidth="1"/>
    <col min="1796" max="1796" width="5.5703125" style="153" customWidth="1"/>
    <col min="1797" max="1797" width="8.5703125" style="153" customWidth="1"/>
    <col min="1798" max="1798" width="9.85546875" style="153" customWidth="1"/>
    <col min="1799" max="1799" width="13.85546875" style="153" customWidth="1"/>
    <col min="1800" max="1803" width="9.140625" style="153"/>
    <col min="1804" max="1804" width="75.42578125" style="153" customWidth="1"/>
    <col min="1805" max="1805" width="45.28515625" style="153" customWidth="1"/>
    <col min="1806" max="2048" width="9.140625" style="153"/>
    <col min="2049" max="2049" width="4.42578125" style="153" customWidth="1"/>
    <col min="2050" max="2050" width="11.5703125" style="153" customWidth="1"/>
    <col min="2051" max="2051" width="40.42578125" style="153" customWidth="1"/>
    <col min="2052" max="2052" width="5.5703125" style="153" customWidth="1"/>
    <col min="2053" max="2053" width="8.5703125" style="153" customWidth="1"/>
    <col min="2054" max="2054" width="9.85546875" style="153" customWidth="1"/>
    <col min="2055" max="2055" width="13.85546875" style="153" customWidth="1"/>
    <col min="2056" max="2059" width="9.140625" style="153"/>
    <col min="2060" max="2060" width="75.42578125" style="153" customWidth="1"/>
    <col min="2061" max="2061" width="45.28515625" style="153" customWidth="1"/>
    <col min="2062" max="2304" width="9.140625" style="153"/>
    <col min="2305" max="2305" width="4.42578125" style="153" customWidth="1"/>
    <col min="2306" max="2306" width="11.5703125" style="153" customWidth="1"/>
    <col min="2307" max="2307" width="40.42578125" style="153" customWidth="1"/>
    <col min="2308" max="2308" width="5.5703125" style="153" customWidth="1"/>
    <col min="2309" max="2309" width="8.5703125" style="153" customWidth="1"/>
    <col min="2310" max="2310" width="9.85546875" style="153" customWidth="1"/>
    <col min="2311" max="2311" width="13.85546875" style="153" customWidth="1"/>
    <col min="2312" max="2315" width="9.140625" style="153"/>
    <col min="2316" max="2316" width="75.42578125" style="153" customWidth="1"/>
    <col min="2317" max="2317" width="45.28515625" style="153" customWidth="1"/>
    <col min="2318" max="2560" width="9.140625" style="153"/>
    <col min="2561" max="2561" width="4.42578125" style="153" customWidth="1"/>
    <col min="2562" max="2562" width="11.5703125" style="153" customWidth="1"/>
    <col min="2563" max="2563" width="40.42578125" style="153" customWidth="1"/>
    <col min="2564" max="2564" width="5.5703125" style="153" customWidth="1"/>
    <col min="2565" max="2565" width="8.5703125" style="153" customWidth="1"/>
    <col min="2566" max="2566" width="9.85546875" style="153" customWidth="1"/>
    <col min="2567" max="2567" width="13.85546875" style="153" customWidth="1"/>
    <col min="2568" max="2571" width="9.140625" style="153"/>
    <col min="2572" max="2572" width="75.42578125" style="153" customWidth="1"/>
    <col min="2573" max="2573" width="45.28515625" style="153" customWidth="1"/>
    <col min="2574" max="2816" width="9.140625" style="153"/>
    <col min="2817" max="2817" width="4.42578125" style="153" customWidth="1"/>
    <col min="2818" max="2818" width="11.5703125" style="153" customWidth="1"/>
    <col min="2819" max="2819" width="40.42578125" style="153" customWidth="1"/>
    <col min="2820" max="2820" width="5.5703125" style="153" customWidth="1"/>
    <col min="2821" max="2821" width="8.5703125" style="153" customWidth="1"/>
    <col min="2822" max="2822" width="9.85546875" style="153" customWidth="1"/>
    <col min="2823" max="2823" width="13.85546875" style="153" customWidth="1"/>
    <col min="2824" max="2827" width="9.140625" style="153"/>
    <col min="2828" max="2828" width="75.42578125" style="153" customWidth="1"/>
    <col min="2829" max="2829" width="45.28515625" style="153" customWidth="1"/>
    <col min="2830" max="3072" width="9.140625" style="153"/>
    <col min="3073" max="3073" width="4.42578125" style="153" customWidth="1"/>
    <col min="3074" max="3074" width="11.5703125" style="153" customWidth="1"/>
    <col min="3075" max="3075" width="40.42578125" style="153" customWidth="1"/>
    <col min="3076" max="3076" width="5.5703125" style="153" customWidth="1"/>
    <col min="3077" max="3077" width="8.5703125" style="153" customWidth="1"/>
    <col min="3078" max="3078" width="9.85546875" style="153" customWidth="1"/>
    <col min="3079" max="3079" width="13.85546875" style="153" customWidth="1"/>
    <col min="3080" max="3083" width="9.140625" style="153"/>
    <col min="3084" max="3084" width="75.42578125" style="153" customWidth="1"/>
    <col min="3085" max="3085" width="45.28515625" style="153" customWidth="1"/>
    <col min="3086" max="3328" width="9.140625" style="153"/>
    <col min="3329" max="3329" width="4.42578125" style="153" customWidth="1"/>
    <col min="3330" max="3330" width="11.5703125" style="153" customWidth="1"/>
    <col min="3331" max="3331" width="40.42578125" style="153" customWidth="1"/>
    <col min="3332" max="3332" width="5.5703125" style="153" customWidth="1"/>
    <col min="3333" max="3333" width="8.5703125" style="153" customWidth="1"/>
    <col min="3334" max="3334" width="9.85546875" style="153" customWidth="1"/>
    <col min="3335" max="3335" width="13.85546875" style="153" customWidth="1"/>
    <col min="3336" max="3339" width="9.140625" style="153"/>
    <col min="3340" max="3340" width="75.42578125" style="153" customWidth="1"/>
    <col min="3341" max="3341" width="45.28515625" style="153" customWidth="1"/>
    <col min="3342" max="3584" width="9.140625" style="153"/>
    <col min="3585" max="3585" width="4.42578125" style="153" customWidth="1"/>
    <col min="3586" max="3586" width="11.5703125" style="153" customWidth="1"/>
    <col min="3587" max="3587" width="40.42578125" style="153" customWidth="1"/>
    <col min="3588" max="3588" width="5.5703125" style="153" customWidth="1"/>
    <col min="3589" max="3589" width="8.5703125" style="153" customWidth="1"/>
    <col min="3590" max="3590" width="9.85546875" style="153" customWidth="1"/>
    <col min="3591" max="3591" width="13.85546875" style="153" customWidth="1"/>
    <col min="3592" max="3595" width="9.140625" style="153"/>
    <col min="3596" max="3596" width="75.42578125" style="153" customWidth="1"/>
    <col min="3597" max="3597" width="45.28515625" style="153" customWidth="1"/>
    <col min="3598" max="3840" width="9.140625" style="153"/>
    <col min="3841" max="3841" width="4.42578125" style="153" customWidth="1"/>
    <col min="3842" max="3842" width="11.5703125" style="153" customWidth="1"/>
    <col min="3843" max="3843" width="40.42578125" style="153" customWidth="1"/>
    <col min="3844" max="3844" width="5.5703125" style="153" customWidth="1"/>
    <col min="3845" max="3845" width="8.5703125" style="153" customWidth="1"/>
    <col min="3846" max="3846" width="9.85546875" style="153" customWidth="1"/>
    <col min="3847" max="3847" width="13.85546875" style="153" customWidth="1"/>
    <col min="3848" max="3851" width="9.140625" style="153"/>
    <col min="3852" max="3852" width="75.42578125" style="153" customWidth="1"/>
    <col min="3853" max="3853" width="45.28515625" style="153" customWidth="1"/>
    <col min="3854" max="4096" width="9.140625" style="153"/>
    <col min="4097" max="4097" width="4.42578125" style="153" customWidth="1"/>
    <col min="4098" max="4098" width="11.5703125" style="153" customWidth="1"/>
    <col min="4099" max="4099" width="40.42578125" style="153" customWidth="1"/>
    <col min="4100" max="4100" width="5.5703125" style="153" customWidth="1"/>
    <col min="4101" max="4101" width="8.5703125" style="153" customWidth="1"/>
    <col min="4102" max="4102" width="9.85546875" style="153" customWidth="1"/>
    <col min="4103" max="4103" width="13.85546875" style="153" customWidth="1"/>
    <col min="4104" max="4107" width="9.140625" style="153"/>
    <col min="4108" max="4108" width="75.42578125" style="153" customWidth="1"/>
    <col min="4109" max="4109" width="45.28515625" style="153" customWidth="1"/>
    <col min="4110" max="4352" width="9.140625" style="153"/>
    <col min="4353" max="4353" width="4.42578125" style="153" customWidth="1"/>
    <col min="4354" max="4354" width="11.5703125" style="153" customWidth="1"/>
    <col min="4355" max="4355" width="40.42578125" style="153" customWidth="1"/>
    <col min="4356" max="4356" width="5.5703125" style="153" customWidth="1"/>
    <col min="4357" max="4357" width="8.5703125" style="153" customWidth="1"/>
    <col min="4358" max="4358" width="9.85546875" style="153" customWidth="1"/>
    <col min="4359" max="4359" width="13.85546875" style="153" customWidth="1"/>
    <col min="4360" max="4363" width="9.140625" style="153"/>
    <col min="4364" max="4364" width="75.42578125" style="153" customWidth="1"/>
    <col min="4365" max="4365" width="45.28515625" style="153" customWidth="1"/>
    <col min="4366" max="4608" width="9.140625" style="153"/>
    <col min="4609" max="4609" width="4.42578125" style="153" customWidth="1"/>
    <col min="4610" max="4610" width="11.5703125" style="153" customWidth="1"/>
    <col min="4611" max="4611" width="40.42578125" style="153" customWidth="1"/>
    <col min="4612" max="4612" width="5.5703125" style="153" customWidth="1"/>
    <col min="4613" max="4613" width="8.5703125" style="153" customWidth="1"/>
    <col min="4614" max="4614" width="9.85546875" style="153" customWidth="1"/>
    <col min="4615" max="4615" width="13.85546875" style="153" customWidth="1"/>
    <col min="4616" max="4619" width="9.140625" style="153"/>
    <col min="4620" max="4620" width="75.42578125" style="153" customWidth="1"/>
    <col min="4621" max="4621" width="45.28515625" style="153" customWidth="1"/>
    <col min="4622" max="4864" width="9.140625" style="153"/>
    <col min="4865" max="4865" width="4.42578125" style="153" customWidth="1"/>
    <col min="4866" max="4866" width="11.5703125" style="153" customWidth="1"/>
    <col min="4867" max="4867" width="40.42578125" style="153" customWidth="1"/>
    <col min="4868" max="4868" width="5.5703125" style="153" customWidth="1"/>
    <col min="4869" max="4869" width="8.5703125" style="153" customWidth="1"/>
    <col min="4870" max="4870" width="9.85546875" style="153" customWidth="1"/>
    <col min="4871" max="4871" width="13.85546875" style="153" customWidth="1"/>
    <col min="4872" max="4875" width="9.140625" style="153"/>
    <col min="4876" max="4876" width="75.42578125" style="153" customWidth="1"/>
    <col min="4877" max="4877" width="45.28515625" style="153" customWidth="1"/>
    <col min="4878" max="5120" width="9.140625" style="153"/>
    <col min="5121" max="5121" width="4.42578125" style="153" customWidth="1"/>
    <col min="5122" max="5122" width="11.5703125" style="153" customWidth="1"/>
    <col min="5123" max="5123" width="40.42578125" style="153" customWidth="1"/>
    <col min="5124" max="5124" width="5.5703125" style="153" customWidth="1"/>
    <col min="5125" max="5125" width="8.5703125" style="153" customWidth="1"/>
    <col min="5126" max="5126" width="9.85546875" style="153" customWidth="1"/>
    <col min="5127" max="5127" width="13.85546875" style="153" customWidth="1"/>
    <col min="5128" max="5131" width="9.140625" style="153"/>
    <col min="5132" max="5132" width="75.42578125" style="153" customWidth="1"/>
    <col min="5133" max="5133" width="45.28515625" style="153" customWidth="1"/>
    <col min="5134" max="5376" width="9.140625" style="153"/>
    <col min="5377" max="5377" width="4.42578125" style="153" customWidth="1"/>
    <col min="5378" max="5378" width="11.5703125" style="153" customWidth="1"/>
    <col min="5379" max="5379" width="40.42578125" style="153" customWidth="1"/>
    <col min="5380" max="5380" width="5.5703125" style="153" customWidth="1"/>
    <col min="5381" max="5381" width="8.5703125" style="153" customWidth="1"/>
    <col min="5382" max="5382" width="9.85546875" style="153" customWidth="1"/>
    <col min="5383" max="5383" width="13.85546875" style="153" customWidth="1"/>
    <col min="5384" max="5387" width="9.140625" style="153"/>
    <col min="5388" max="5388" width="75.42578125" style="153" customWidth="1"/>
    <col min="5389" max="5389" width="45.28515625" style="153" customWidth="1"/>
    <col min="5390" max="5632" width="9.140625" style="153"/>
    <col min="5633" max="5633" width="4.42578125" style="153" customWidth="1"/>
    <col min="5634" max="5634" width="11.5703125" style="153" customWidth="1"/>
    <col min="5635" max="5635" width="40.42578125" style="153" customWidth="1"/>
    <col min="5636" max="5636" width="5.5703125" style="153" customWidth="1"/>
    <col min="5637" max="5637" width="8.5703125" style="153" customWidth="1"/>
    <col min="5638" max="5638" width="9.85546875" style="153" customWidth="1"/>
    <col min="5639" max="5639" width="13.85546875" style="153" customWidth="1"/>
    <col min="5640" max="5643" width="9.140625" style="153"/>
    <col min="5644" max="5644" width="75.42578125" style="153" customWidth="1"/>
    <col min="5645" max="5645" width="45.28515625" style="153" customWidth="1"/>
    <col min="5646" max="5888" width="9.140625" style="153"/>
    <col min="5889" max="5889" width="4.42578125" style="153" customWidth="1"/>
    <col min="5890" max="5890" width="11.5703125" style="153" customWidth="1"/>
    <col min="5891" max="5891" width="40.42578125" style="153" customWidth="1"/>
    <col min="5892" max="5892" width="5.5703125" style="153" customWidth="1"/>
    <col min="5893" max="5893" width="8.5703125" style="153" customWidth="1"/>
    <col min="5894" max="5894" width="9.85546875" style="153" customWidth="1"/>
    <col min="5895" max="5895" width="13.85546875" style="153" customWidth="1"/>
    <col min="5896" max="5899" width="9.140625" style="153"/>
    <col min="5900" max="5900" width="75.42578125" style="153" customWidth="1"/>
    <col min="5901" max="5901" width="45.28515625" style="153" customWidth="1"/>
    <col min="5902" max="6144" width="9.140625" style="153"/>
    <col min="6145" max="6145" width="4.42578125" style="153" customWidth="1"/>
    <col min="6146" max="6146" width="11.5703125" style="153" customWidth="1"/>
    <col min="6147" max="6147" width="40.42578125" style="153" customWidth="1"/>
    <col min="6148" max="6148" width="5.5703125" style="153" customWidth="1"/>
    <col min="6149" max="6149" width="8.5703125" style="153" customWidth="1"/>
    <col min="6150" max="6150" width="9.85546875" style="153" customWidth="1"/>
    <col min="6151" max="6151" width="13.85546875" style="153" customWidth="1"/>
    <col min="6152" max="6155" width="9.140625" style="153"/>
    <col min="6156" max="6156" width="75.42578125" style="153" customWidth="1"/>
    <col min="6157" max="6157" width="45.28515625" style="153" customWidth="1"/>
    <col min="6158" max="6400" width="9.140625" style="153"/>
    <col min="6401" max="6401" width="4.42578125" style="153" customWidth="1"/>
    <col min="6402" max="6402" width="11.5703125" style="153" customWidth="1"/>
    <col min="6403" max="6403" width="40.42578125" style="153" customWidth="1"/>
    <col min="6404" max="6404" width="5.5703125" style="153" customWidth="1"/>
    <col min="6405" max="6405" width="8.5703125" style="153" customWidth="1"/>
    <col min="6406" max="6406" width="9.85546875" style="153" customWidth="1"/>
    <col min="6407" max="6407" width="13.85546875" style="153" customWidth="1"/>
    <col min="6408" max="6411" width="9.140625" style="153"/>
    <col min="6412" max="6412" width="75.42578125" style="153" customWidth="1"/>
    <col min="6413" max="6413" width="45.28515625" style="153" customWidth="1"/>
    <col min="6414" max="6656" width="9.140625" style="153"/>
    <col min="6657" max="6657" width="4.42578125" style="153" customWidth="1"/>
    <col min="6658" max="6658" width="11.5703125" style="153" customWidth="1"/>
    <col min="6659" max="6659" width="40.42578125" style="153" customWidth="1"/>
    <col min="6660" max="6660" width="5.5703125" style="153" customWidth="1"/>
    <col min="6661" max="6661" width="8.5703125" style="153" customWidth="1"/>
    <col min="6662" max="6662" width="9.85546875" style="153" customWidth="1"/>
    <col min="6663" max="6663" width="13.85546875" style="153" customWidth="1"/>
    <col min="6664" max="6667" width="9.140625" style="153"/>
    <col min="6668" max="6668" width="75.42578125" style="153" customWidth="1"/>
    <col min="6669" max="6669" width="45.28515625" style="153" customWidth="1"/>
    <col min="6670" max="6912" width="9.140625" style="153"/>
    <col min="6913" max="6913" width="4.42578125" style="153" customWidth="1"/>
    <col min="6914" max="6914" width="11.5703125" style="153" customWidth="1"/>
    <col min="6915" max="6915" width="40.42578125" style="153" customWidth="1"/>
    <col min="6916" max="6916" width="5.5703125" style="153" customWidth="1"/>
    <col min="6917" max="6917" width="8.5703125" style="153" customWidth="1"/>
    <col min="6918" max="6918" width="9.85546875" style="153" customWidth="1"/>
    <col min="6919" max="6919" width="13.85546875" style="153" customWidth="1"/>
    <col min="6920" max="6923" width="9.140625" style="153"/>
    <col min="6924" max="6924" width="75.42578125" style="153" customWidth="1"/>
    <col min="6925" max="6925" width="45.28515625" style="153" customWidth="1"/>
    <col min="6926" max="7168" width="9.140625" style="153"/>
    <col min="7169" max="7169" width="4.42578125" style="153" customWidth="1"/>
    <col min="7170" max="7170" width="11.5703125" style="153" customWidth="1"/>
    <col min="7171" max="7171" width="40.42578125" style="153" customWidth="1"/>
    <col min="7172" max="7172" width="5.5703125" style="153" customWidth="1"/>
    <col min="7173" max="7173" width="8.5703125" style="153" customWidth="1"/>
    <col min="7174" max="7174" width="9.85546875" style="153" customWidth="1"/>
    <col min="7175" max="7175" width="13.85546875" style="153" customWidth="1"/>
    <col min="7176" max="7179" width="9.140625" style="153"/>
    <col min="7180" max="7180" width="75.42578125" style="153" customWidth="1"/>
    <col min="7181" max="7181" width="45.28515625" style="153" customWidth="1"/>
    <col min="7182" max="7424" width="9.140625" style="153"/>
    <col min="7425" max="7425" width="4.42578125" style="153" customWidth="1"/>
    <col min="7426" max="7426" width="11.5703125" style="153" customWidth="1"/>
    <col min="7427" max="7427" width="40.42578125" style="153" customWidth="1"/>
    <col min="7428" max="7428" width="5.5703125" style="153" customWidth="1"/>
    <col min="7429" max="7429" width="8.5703125" style="153" customWidth="1"/>
    <col min="7430" max="7430" width="9.85546875" style="153" customWidth="1"/>
    <col min="7431" max="7431" width="13.85546875" style="153" customWidth="1"/>
    <col min="7432" max="7435" width="9.140625" style="153"/>
    <col min="7436" max="7436" width="75.42578125" style="153" customWidth="1"/>
    <col min="7437" max="7437" width="45.28515625" style="153" customWidth="1"/>
    <col min="7438" max="7680" width="9.140625" style="153"/>
    <col min="7681" max="7681" width="4.42578125" style="153" customWidth="1"/>
    <col min="7682" max="7682" width="11.5703125" style="153" customWidth="1"/>
    <col min="7683" max="7683" width="40.42578125" style="153" customWidth="1"/>
    <col min="7684" max="7684" width="5.5703125" style="153" customWidth="1"/>
    <col min="7685" max="7685" width="8.5703125" style="153" customWidth="1"/>
    <col min="7686" max="7686" width="9.85546875" style="153" customWidth="1"/>
    <col min="7687" max="7687" width="13.85546875" style="153" customWidth="1"/>
    <col min="7688" max="7691" width="9.140625" style="153"/>
    <col min="7692" max="7692" width="75.42578125" style="153" customWidth="1"/>
    <col min="7693" max="7693" width="45.28515625" style="153" customWidth="1"/>
    <col min="7694" max="7936" width="9.140625" style="153"/>
    <col min="7937" max="7937" width="4.42578125" style="153" customWidth="1"/>
    <col min="7938" max="7938" width="11.5703125" style="153" customWidth="1"/>
    <col min="7939" max="7939" width="40.42578125" style="153" customWidth="1"/>
    <col min="7940" max="7940" width="5.5703125" style="153" customWidth="1"/>
    <col min="7941" max="7941" width="8.5703125" style="153" customWidth="1"/>
    <col min="7942" max="7942" width="9.85546875" style="153" customWidth="1"/>
    <col min="7943" max="7943" width="13.85546875" style="153" customWidth="1"/>
    <col min="7944" max="7947" width="9.140625" style="153"/>
    <col min="7948" max="7948" width="75.42578125" style="153" customWidth="1"/>
    <col min="7949" max="7949" width="45.28515625" style="153" customWidth="1"/>
    <col min="7950" max="8192" width="9.140625" style="153"/>
    <col min="8193" max="8193" width="4.42578125" style="153" customWidth="1"/>
    <col min="8194" max="8194" width="11.5703125" style="153" customWidth="1"/>
    <col min="8195" max="8195" width="40.42578125" style="153" customWidth="1"/>
    <col min="8196" max="8196" width="5.5703125" style="153" customWidth="1"/>
    <col min="8197" max="8197" width="8.5703125" style="153" customWidth="1"/>
    <col min="8198" max="8198" width="9.85546875" style="153" customWidth="1"/>
    <col min="8199" max="8199" width="13.85546875" style="153" customWidth="1"/>
    <col min="8200" max="8203" width="9.140625" style="153"/>
    <col min="8204" max="8204" width="75.42578125" style="153" customWidth="1"/>
    <col min="8205" max="8205" width="45.28515625" style="153" customWidth="1"/>
    <col min="8206" max="8448" width="9.140625" style="153"/>
    <col min="8449" max="8449" width="4.42578125" style="153" customWidth="1"/>
    <col min="8450" max="8450" width="11.5703125" style="153" customWidth="1"/>
    <col min="8451" max="8451" width="40.42578125" style="153" customWidth="1"/>
    <col min="8452" max="8452" width="5.5703125" style="153" customWidth="1"/>
    <col min="8453" max="8453" width="8.5703125" style="153" customWidth="1"/>
    <col min="8454" max="8454" width="9.85546875" style="153" customWidth="1"/>
    <col min="8455" max="8455" width="13.85546875" style="153" customWidth="1"/>
    <col min="8456" max="8459" width="9.140625" style="153"/>
    <col min="8460" max="8460" width="75.42578125" style="153" customWidth="1"/>
    <col min="8461" max="8461" width="45.28515625" style="153" customWidth="1"/>
    <col min="8462" max="8704" width="9.140625" style="153"/>
    <col min="8705" max="8705" width="4.42578125" style="153" customWidth="1"/>
    <col min="8706" max="8706" width="11.5703125" style="153" customWidth="1"/>
    <col min="8707" max="8707" width="40.42578125" style="153" customWidth="1"/>
    <col min="8708" max="8708" width="5.5703125" style="153" customWidth="1"/>
    <col min="8709" max="8709" width="8.5703125" style="153" customWidth="1"/>
    <col min="8710" max="8710" width="9.85546875" style="153" customWidth="1"/>
    <col min="8711" max="8711" width="13.85546875" style="153" customWidth="1"/>
    <col min="8712" max="8715" width="9.140625" style="153"/>
    <col min="8716" max="8716" width="75.42578125" style="153" customWidth="1"/>
    <col min="8717" max="8717" width="45.28515625" style="153" customWidth="1"/>
    <col min="8718" max="8960" width="9.140625" style="153"/>
    <col min="8961" max="8961" width="4.42578125" style="153" customWidth="1"/>
    <col min="8962" max="8962" width="11.5703125" style="153" customWidth="1"/>
    <col min="8963" max="8963" width="40.42578125" style="153" customWidth="1"/>
    <col min="8964" max="8964" width="5.5703125" style="153" customWidth="1"/>
    <col min="8965" max="8965" width="8.5703125" style="153" customWidth="1"/>
    <col min="8966" max="8966" width="9.85546875" style="153" customWidth="1"/>
    <col min="8967" max="8967" width="13.85546875" style="153" customWidth="1"/>
    <col min="8968" max="8971" width="9.140625" style="153"/>
    <col min="8972" max="8972" width="75.42578125" style="153" customWidth="1"/>
    <col min="8973" max="8973" width="45.28515625" style="153" customWidth="1"/>
    <col min="8974" max="9216" width="9.140625" style="153"/>
    <col min="9217" max="9217" width="4.42578125" style="153" customWidth="1"/>
    <col min="9218" max="9218" width="11.5703125" style="153" customWidth="1"/>
    <col min="9219" max="9219" width="40.42578125" style="153" customWidth="1"/>
    <col min="9220" max="9220" width="5.5703125" style="153" customWidth="1"/>
    <col min="9221" max="9221" width="8.5703125" style="153" customWidth="1"/>
    <col min="9222" max="9222" width="9.85546875" style="153" customWidth="1"/>
    <col min="9223" max="9223" width="13.85546875" style="153" customWidth="1"/>
    <col min="9224" max="9227" width="9.140625" style="153"/>
    <col min="9228" max="9228" width="75.42578125" style="153" customWidth="1"/>
    <col min="9229" max="9229" width="45.28515625" style="153" customWidth="1"/>
    <col min="9230" max="9472" width="9.140625" style="153"/>
    <col min="9473" max="9473" width="4.42578125" style="153" customWidth="1"/>
    <col min="9474" max="9474" width="11.5703125" style="153" customWidth="1"/>
    <col min="9475" max="9475" width="40.42578125" style="153" customWidth="1"/>
    <col min="9476" max="9476" width="5.5703125" style="153" customWidth="1"/>
    <col min="9477" max="9477" width="8.5703125" style="153" customWidth="1"/>
    <col min="9478" max="9478" width="9.85546875" style="153" customWidth="1"/>
    <col min="9479" max="9479" width="13.85546875" style="153" customWidth="1"/>
    <col min="9480" max="9483" width="9.140625" style="153"/>
    <col min="9484" max="9484" width="75.42578125" style="153" customWidth="1"/>
    <col min="9485" max="9485" width="45.28515625" style="153" customWidth="1"/>
    <col min="9486" max="9728" width="9.140625" style="153"/>
    <col min="9729" max="9729" width="4.42578125" style="153" customWidth="1"/>
    <col min="9730" max="9730" width="11.5703125" style="153" customWidth="1"/>
    <col min="9731" max="9731" width="40.42578125" style="153" customWidth="1"/>
    <col min="9732" max="9732" width="5.5703125" style="153" customWidth="1"/>
    <col min="9733" max="9733" width="8.5703125" style="153" customWidth="1"/>
    <col min="9734" max="9734" width="9.85546875" style="153" customWidth="1"/>
    <col min="9735" max="9735" width="13.85546875" style="153" customWidth="1"/>
    <col min="9736" max="9739" width="9.140625" style="153"/>
    <col min="9740" max="9740" width="75.42578125" style="153" customWidth="1"/>
    <col min="9741" max="9741" width="45.28515625" style="153" customWidth="1"/>
    <col min="9742" max="9984" width="9.140625" style="153"/>
    <col min="9985" max="9985" width="4.42578125" style="153" customWidth="1"/>
    <col min="9986" max="9986" width="11.5703125" style="153" customWidth="1"/>
    <col min="9987" max="9987" width="40.42578125" style="153" customWidth="1"/>
    <col min="9988" max="9988" width="5.5703125" style="153" customWidth="1"/>
    <col min="9989" max="9989" width="8.5703125" style="153" customWidth="1"/>
    <col min="9990" max="9990" width="9.85546875" style="153" customWidth="1"/>
    <col min="9991" max="9991" width="13.85546875" style="153" customWidth="1"/>
    <col min="9992" max="9995" width="9.140625" style="153"/>
    <col min="9996" max="9996" width="75.42578125" style="153" customWidth="1"/>
    <col min="9997" max="9997" width="45.28515625" style="153" customWidth="1"/>
    <col min="9998" max="10240" width="9.140625" style="153"/>
    <col min="10241" max="10241" width="4.42578125" style="153" customWidth="1"/>
    <col min="10242" max="10242" width="11.5703125" style="153" customWidth="1"/>
    <col min="10243" max="10243" width="40.42578125" style="153" customWidth="1"/>
    <col min="10244" max="10244" width="5.5703125" style="153" customWidth="1"/>
    <col min="10245" max="10245" width="8.5703125" style="153" customWidth="1"/>
    <col min="10246" max="10246" width="9.85546875" style="153" customWidth="1"/>
    <col min="10247" max="10247" width="13.85546875" style="153" customWidth="1"/>
    <col min="10248" max="10251" width="9.140625" style="153"/>
    <col min="10252" max="10252" width="75.42578125" style="153" customWidth="1"/>
    <col min="10253" max="10253" width="45.28515625" style="153" customWidth="1"/>
    <col min="10254" max="10496" width="9.140625" style="153"/>
    <col min="10497" max="10497" width="4.42578125" style="153" customWidth="1"/>
    <col min="10498" max="10498" width="11.5703125" style="153" customWidth="1"/>
    <col min="10499" max="10499" width="40.42578125" style="153" customWidth="1"/>
    <col min="10500" max="10500" width="5.5703125" style="153" customWidth="1"/>
    <col min="10501" max="10501" width="8.5703125" style="153" customWidth="1"/>
    <col min="10502" max="10502" width="9.85546875" style="153" customWidth="1"/>
    <col min="10503" max="10503" width="13.85546875" style="153" customWidth="1"/>
    <col min="10504" max="10507" width="9.140625" style="153"/>
    <col min="10508" max="10508" width="75.42578125" style="153" customWidth="1"/>
    <col min="10509" max="10509" width="45.28515625" style="153" customWidth="1"/>
    <col min="10510" max="10752" width="9.140625" style="153"/>
    <col min="10753" max="10753" width="4.42578125" style="153" customWidth="1"/>
    <col min="10754" max="10754" width="11.5703125" style="153" customWidth="1"/>
    <col min="10755" max="10755" width="40.42578125" style="153" customWidth="1"/>
    <col min="10756" max="10756" width="5.5703125" style="153" customWidth="1"/>
    <col min="10757" max="10757" width="8.5703125" style="153" customWidth="1"/>
    <col min="10758" max="10758" width="9.85546875" style="153" customWidth="1"/>
    <col min="10759" max="10759" width="13.85546875" style="153" customWidth="1"/>
    <col min="10760" max="10763" width="9.140625" style="153"/>
    <col min="10764" max="10764" width="75.42578125" style="153" customWidth="1"/>
    <col min="10765" max="10765" width="45.28515625" style="153" customWidth="1"/>
    <col min="10766" max="11008" width="9.140625" style="153"/>
    <col min="11009" max="11009" width="4.42578125" style="153" customWidth="1"/>
    <col min="11010" max="11010" width="11.5703125" style="153" customWidth="1"/>
    <col min="11011" max="11011" width="40.42578125" style="153" customWidth="1"/>
    <col min="11012" max="11012" width="5.5703125" style="153" customWidth="1"/>
    <col min="11013" max="11013" width="8.5703125" style="153" customWidth="1"/>
    <col min="11014" max="11014" width="9.85546875" style="153" customWidth="1"/>
    <col min="11015" max="11015" width="13.85546875" style="153" customWidth="1"/>
    <col min="11016" max="11019" width="9.140625" style="153"/>
    <col min="11020" max="11020" width="75.42578125" style="153" customWidth="1"/>
    <col min="11021" max="11021" width="45.28515625" style="153" customWidth="1"/>
    <col min="11022" max="11264" width="9.140625" style="153"/>
    <col min="11265" max="11265" width="4.42578125" style="153" customWidth="1"/>
    <col min="11266" max="11266" width="11.5703125" style="153" customWidth="1"/>
    <col min="11267" max="11267" width="40.42578125" style="153" customWidth="1"/>
    <col min="11268" max="11268" width="5.5703125" style="153" customWidth="1"/>
    <col min="11269" max="11269" width="8.5703125" style="153" customWidth="1"/>
    <col min="11270" max="11270" width="9.85546875" style="153" customWidth="1"/>
    <col min="11271" max="11271" width="13.85546875" style="153" customWidth="1"/>
    <col min="11272" max="11275" width="9.140625" style="153"/>
    <col min="11276" max="11276" width="75.42578125" style="153" customWidth="1"/>
    <col min="11277" max="11277" width="45.28515625" style="153" customWidth="1"/>
    <col min="11278" max="11520" width="9.140625" style="153"/>
    <col min="11521" max="11521" width="4.42578125" style="153" customWidth="1"/>
    <col min="11522" max="11522" width="11.5703125" style="153" customWidth="1"/>
    <col min="11523" max="11523" width="40.42578125" style="153" customWidth="1"/>
    <col min="11524" max="11524" width="5.5703125" style="153" customWidth="1"/>
    <col min="11525" max="11525" width="8.5703125" style="153" customWidth="1"/>
    <col min="11526" max="11526" width="9.85546875" style="153" customWidth="1"/>
    <col min="11527" max="11527" width="13.85546875" style="153" customWidth="1"/>
    <col min="11528" max="11531" width="9.140625" style="153"/>
    <col min="11532" max="11532" width="75.42578125" style="153" customWidth="1"/>
    <col min="11533" max="11533" width="45.28515625" style="153" customWidth="1"/>
    <col min="11534" max="11776" width="9.140625" style="153"/>
    <col min="11777" max="11777" width="4.42578125" style="153" customWidth="1"/>
    <col min="11778" max="11778" width="11.5703125" style="153" customWidth="1"/>
    <col min="11779" max="11779" width="40.42578125" style="153" customWidth="1"/>
    <col min="11780" max="11780" width="5.5703125" style="153" customWidth="1"/>
    <col min="11781" max="11781" width="8.5703125" style="153" customWidth="1"/>
    <col min="11782" max="11782" width="9.85546875" style="153" customWidth="1"/>
    <col min="11783" max="11783" width="13.85546875" style="153" customWidth="1"/>
    <col min="11784" max="11787" width="9.140625" style="153"/>
    <col min="11788" max="11788" width="75.42578125" style="153" customWidth="1"/>
    <col min="11789" max="11789" width="45.28515625" style="153" customWidth="1"/>
    <col min="11790" max="12032" width="9.140625" style="153"/>
    <col min="12033" max="12033" width="4.42578125" style="153" customWidth="1"/>
    <col min="12034" max="12034" width="11.5703125" style="153" customWidth="1"/>
    <col min="12035" max="12035" width="40.42578125" style="153" customWidth="1"/>
    <col min="12036" max="12036" width="5.5703125" style="153" customWidth="1"/>
    <col min="12037" max="12037" width="8.5703125" style="153" customWidth="1"/>
    <col min="12038" max="12038" width="9.85546875" style="153" customWidth="1"/>
    <col min="12039" max="12039" width="13.85546875" style="153" customWidth="1"/>
    <col min="12040" max="12043" width="9.140625" style="153"/>
    <col min="12044" max="12044" width="75.42578125" style="153" customWidth="1"/>
    <col min="12045" max="12045" width="45.28515625" style="153" customWidth="1"/>
    <col min="12046" max="12288" width="9.140625" style="153"/>
    <col min="12289" max="12289" width="4.42578125" style="153" customWidth="1"/>
    <col min="12290" max="12290" width="11.5703125" style="153" customWidth="1"/>
    <col min="12291" max="12291" width="40.42578125" style="153" customWidth="1"/>
    <col min="12292" max="12292" width="5.5703125" style="153" customWidth="1"/>
    <col min="12293" max="12293" width="8.5703125" style="153" customWidth="1"/>
    <col min="12294" max="12294" width="9.85546875" style="153" customWidth="1"/>
    <col min="12295" max="12295" width="13.85546875" style="153" customWidth="1"/>
    <col min="12296" max="12299" width="9.140625" style="153"/>
    <col min="12300" max="12300" width="75.42578125" style="153" customWidth="1"/>
    <col min="12301" max="12301" width="45.28515625" style="153" customWidth="1"/>
    <col min="12302" max="12544" width="9.140625" style="153"/>
    <col min="12545" max="12545" width="4.42578125" style="153" customWidth="1"/>
    <col min="12546" max="12546" width="11.5703125" style="153" customWidth="1"/>
    <col min="12547" max="12547" width="40.42578125" style="153" customWidth="1"/>
    <col min="12548" max="12548" width="5.5703125" style="153" customWidth="1"/>
    <col min="12549" max="12549" width="8.5703125" style="153" customWidth="1"/>
    <col min="12550" max="12550" width="9.85546875" style="153" customWidth="1"/>
    <col min="12551" max="12551" width="13.85546875" style="153" customWidth="1"/>
    <col min="12552" max="12555" width="9.140625" style="153"/>
    <col min="12556" max="12556" width="75.42578125" style="153" customWidth="1"/>
    <col min="12557" max="12557" width="45.28515625" style="153" customWidth="1"/>
    <col min="12558" max="12800" width="9.140625" style="153"/>
    <col min="12801" max="12801" width="4.42578125" style="153" customWidth="1"/>
    <col min="12802" max="12802" width="11.5703125" style="153" customWidth="1"/>
    <col min="12803" max="12803" width="40.42578125" style="153" customWidth="1"/>
    <col min="12804" max="12804" width="5.5703125" style="153" customWidth="1"/>
    <col min="12805" max="12805" width="8.5703125" style="153" customWidth="1"/>
    <col min="12806" max="12806" width="9.85546875" style="153" customWidth="1"/>
    <col min="12807" max="12807" width="13.85546875" style="153" customWidth="1"/>
    <col min="12808" max="12811" width="9.140625" style="153"/>
    <col min="12812" max="12812" width="75.42578125" style="153" customWidth="1"/>
    <col min="12813" max="12813" width="45.28515625" style="153" customWidth="1"/>
    <col min="12814" max="13056" width="9.140625" style="153"/>
    <col min="13057" max="13057" width="4.42578125" style="153" customWidth="1"/>
    <col min="13058" max="13058" width="11.5703125" style="153" customWidth="1"/>
    <col min="13059" max="13059" width="40.42578125" style="153" customWidth="1"/>
    <col min="13060" max="13060" width="5.5703125" style="153" customWidth="1"/>
    <col min="13061" max="13061" width="8.5703125" style="153" customWidth="1"/>
    <col min="13062" max="13062" width="9.85546875" style="153" customWidth="1"/>
    <col min="13063" max="13063" width="13.85546875" style="153" customWidth="1"/>
    <col min="13064" max="13067" width="9.140625" style="153"/>
    <col min="13068" max="13068" width="75.42578125" style="153" customWidth="1"/>
    <col min="13069" max="13069" width="45.28515625" style="153" customWidth="1"/>
    <col min="13070" max="13312" width="9.140625" style="153"/>
    <col min="13313" max="13313" width="4.42578125" style="153" customWidth="1"/>
    <col min="13314" max="13314" width="11.5703125" style="153" customWidth="1"/>
    <col min="13315" max="13315" width="40.42578125" style="153" customWidth="1"/>
    <col min="13316" max="13316" width="5.5703125" style="153" customWidth="1"/>
    <col min="13317" max="13317" width="8.5703125" style="153" customWidth="1"/>
    <col min="13318" max="13318" width="9.85546875" style="153" customWidth="1"/>
    <col min="13319" max="13319" width="13.85546875" style="153" customWidth="1"/>
    <col min="13320" max="13323" width="9.140625" style="153"/>
    <col min="13324" max="13324" width="75.42578125" style="153" customWidth="1"/>
    <col min="13325" max="13325" width="45.28515625" style="153" customWidth="1"/>
    <col min="13326" max="13568" width="9.140625" style="153"/>
    <col min="13569" max="13569" width="4.42578125" style="153" customWidth="1"/>
    <col min="13570" max="13570" width="11.5703125" style="153" customWidth="1"/>
    <col min="13571" max="13571" width="40.42578125" style="153" customWidth="1"/>
    <col min="13572" max="13572" width="5.5703125" style="153" customWidth="1"/>
    <col min="13573" max="13573" width="8.5703125" style="153" customWidth="1"/>
    <col min="13574" max="13574" width="9.85546875" style="153" customWidth="1"/>
    <col min="13575" max="13575" width="13.85546875" style="153" customWidth="1"/>
    <col min="13576" max="13579" width="9.140625" style="153"/>
    <col min="13580" max="13580" width="75.42578125" style="153" customWidth="1"/>
    <col min="13581" max="13581" width="45.28515625" style="153" customWidth="1"/>
    <col min="13582" max="13824" width="9.140625" style="153"/>
    <col min="13825" max="13825" width="4.42578125" style="153" customWidth="1"/>
    <col min="13826" max="13826" width="11.5703125" style="153" customWidth="1"/>
    <col min="13827" max="13827" width="40.42578125" style="153" customWidth="1"/>
    <col min="13828" max="13828" width="5.5703125" style="153" customWidth="1"/>
    <col min="13829" max="13829" width="8.5703125" style="153" customWidth="1"/>
    <col min="13830" max="13830" width="9.85546875" style="153" customWidth="1"/>
    <col min="13831" max="13831" width="13.85546875" style="153" customWidth="1"/>
    <col min="13832" max="13835" width="9.140625" style="153"/>
    <col min="13836" max="13836" width="75.42578125" style="153" customWidth="1"/>
    <col min="13837" max="13837" width="45.28515625" style="153" customWidth="1"/>
    <col min="13838" max="14080" width="9.140625" style="153"/>
    <col min="14081" max="14081" width="4.42578125" style="153" customWidth="1"/>
    <col min="14082" max="14082" width="11.5703125" style="153" customWidth="1"/>
    <col min="14083" max="14083" width="40.42578125" style="153" customWidth="1"/>
    <col min="14084" max="14084" width="5.5703125" style="153" customWidth="1"/>
    <col min="14085" max="14085" width="8.5703125" style="153" customWidth="1"/>
    <col min="14086" max="14086" width="9.85546875" style="153" customWidth="1"/>
    <col min="14087" max="14087" width="13.85546875" style="153" customWidth="1"/>
    <col min="14088" max="14091" width="9.140625" style="153"/>
    <col min="14092" max="14092" width="75.42578125" style="153" customWidth="1"/>
    <col min="14093" max="14093" width="45.28515625" style="153" customWidth="1"/>
    <col min="14094" max="14336" width="9.140625" style="153"/>
    <col min="14337" max="14337" width="4.42578125" style="153" customWidth="1"/>
    <col min="14338" max="14338" width="11.5703125" style="153" customWidth="1"/>
    <col min="14339" max="14339" width="40.42578125" style="153" customWidth="1"/>
    <col min="14340" max="14340" width="5.5703125" style="153" customWidth="1"/>
    <col min="14341" max="14341" width="8.5703125" style="153" customWidth="1"/>
    <col min="14342" max="14342" width="9.85546875" style="153" customWidth="1"/>
    <col min="14343" max="14343" width="13.85546875" style="153" customWidth="1"/>
    <col min="14344" max="14347" width="9.140625" style="153"/>
    <col min="14348" max="14348" width="75.42578125" style="153" customWidth="1"/>
    <col min="14349" max="14349" width="45.28515625" style="153" customWidth="1"/>
    <col min="14350" max="14592" width="9.140625" style="153"/>
    <col min="14593" max="14593" width="4.42578125" style="153" customWidth="1"/>
    <col min="14594" max="14594" width="11.5703125" style="153" customWidth="1"/>
    <col min="14595" max="14595" width="40.42578125" style="153" customWidth="1"/>
    <col min="14596" max="14596" width="5.5703125" style="153" customWidth="1"/>
    <col min="14597" max="14597" width="8.5703125" style="153" customWidth="1"/>
    <col min="14598" max="14598" width="9.85546875" style="153" customWidth="1"/>
    <col min="14599" max="14599" width="13.85546875" style="153" customWidth="1"/>
    <col min="14600" max="14603" width="9.140625" style="153"/>
    <col min="14604" max="14604" width="75.42578125" style="153" customWidth="1"/>
    <col min="14605" max="14605" width="45.28515625" style="153" customWidth="1"/>
    <col min="14606" max="14848" width="9.140625" style="153"/>
    <col min="14849" max="14849" width="4.42578125" style="153" customWidth="1"/>
    <col min="14850" max="14850" width="11.5703125" style="153" customWidth="1"/>
    <col min="14851" max="14851" width="40.42578125" style="153" customWidth="1"/>
    <col min="14852" max="14852" width="5.5703125" style="153" customWidth="1"/>
    <col min="14853" max="14853" width="8.5703125" style="153" customWidth="1"/>
    <col min="14854" max="14854" width="9.85546875" style="153" customWidth="1"/>
    <col min="14855" max="14855" width="13.85546875" style="153" customWidth="1"/>
    <col min="14856" max="14859" width="9.140625" style="153"/>
    <col min="14860" max="14860" width="75.42578125" style="153" customWidth="1"/>
    <col min="14861" max="14861" width="45.28515625" style="153" customWidth="1"/>
    <col min="14862" max="15104" width="9.140625" style="153"/>
    <col min="15105" max="15105" width="4.42578125" style="153" customWidth="1"/>
    <col min="15106" max="15106" width="11.5703125" style="153" customWidth="1"/>
    <col min="15107" max="15107" width="40.42578125" style="153" customWidth="1"/>
    <col min="15108" max="15108" width="5.5703125" style="153" customWidth="1"/>
    <col min="15109" max="15109" width="8.5703125" style="153" customWidth="1"/>
    <col min="15110" max="15110" width="9.85546875" style="153" customWidth="1"/>
    <col min="15111" max="15111" width="13.85546875" style="153" customWidth="1"/>
    <col min="15112" max="15115" width="9.140625" style="153"/>
    <col min="15116" max="15116" width="75.42578125" style="153" customWidth="1"/>
    <col min="15117" max="15117" width="45.28515625" style="153" customWidth="1"/>
    <col min="15118" max="15360" width="9.140625" style="153"/>
    <col min="15361" max="15361" width="4.42578125" style="153" customWidth="1"/>
    <col min="15362" max="15362" width="11.5703125" style="153" customWidth="1"/>
    <col min="15363" max="15363" width="40.42578125" style="153" customWidth="1"/>
    <col min="15364" max="15364" width="5.5703125" style="153" customWidth="1"/>
    <col min="15365" max="15365" width="8.5703125" style="153" customWidth="1"/>
    <col min="15366" max="15366" width="9.85546875" style="153" customWidth="1"/>
    <col min="15367" max="15367" width="13.85546875" style="153" customWidth="1"/>
    <col min="15368" max="15371" width="9.140625" style="153"/>
    <col min="15372" max="15372" width="75.42578125" style="153" customWidth="1"/>
    <col min="15373" max="15373" width="45.28515625" style="153" customWidth="1"/>
    <col min="15374" max="15616" width="9.140625" style="153"/>
    <col min="15617" max="15617" width="4.42578125" style="153" customWidth="1"/>
    <col min="15618" max="15618" width="11.5703125" style="153" customWidth="1"/>
    <col min="15619" max="15619" width="40.42578125" style="153" customWidth="1"/>
    <col min="15620" max="15620" width="5.5703125" style="153" customWidth="1"/>
    <col min="15621" max="15621" width="8.5703125" style="153" customWidth="1"/>
    <col min="15622" max="15622" width="9.85546875" style="153" customWidth="1"/>
    <col min="15623" max="15623" width="13.85546875" style="153" customWidth="1"/>
    <col min="15624" max="15627" width="9.140625" style="153"/>
    <col min="15628" max="15628" width="75.42578125" style="153" customWidth="1"/>
    <col min="15629" max="15629" width="45.28515625" style="153" customWidth="1"/>
    <col min="15630" max="15872" width="9.140625" style="153"/>
    <col min="15873" max="15873" width="4.42578125" style="153" customWidth="1"/>
    <col min="15874" max="15874" width="11.5703125" style="153" customWidth="1"/>
    <col min="15875" max="15875" width="40.42578125" style="153" customWidth="1"/>
    <col min="15876" max="15876" width="5.5703125" style="153" customWidth="1"/>
    <col min="15877" max="15877" width="8.5703125" style="153" customWidth="1"/>
    <col min="15878" max="15878" width="9.85546875" style="153" customWidth="1"/>
    <col min="15879" max="15879" width="13.85546875" style="153" customWidth="1"/>
    <col min="15880" max="15883" width="9.140625" style="153"/>
    <col min="15884" max="15884" width="75.42578125" style="153" customWidth="1"/>
    <col min="15885" max="15885" width="45.28515625" style="153" customWidth="1"/>
    <col min="15886" max="16128" width="9.140625" style="153"/>
    <col min="16129" max="16129" width="4.42578125" style="153" customWidth="1"/>
    <col min="16130" max="16130" width="11.5703125" style="153" customWidth="1"/>
    <col min="16131" max="16131" width="40.42578125" style="153" customWidth="1"/>
    <col min="16132" max="16132" width="5.5703125" style="153" customWidth="1"/>
    <col min="16133" max="16133" width="8.5703125" style="153" customWidth="1"/>
    <col min="16134" max="16134" width="9.85546875" style="153" customWidth="1"/>
    <col min="16135" max="16135" width="13.85546875" style="153" customWidth="1"/>
    <col min="16136" max="16139" width="9.140625" style="153"/>
    <col min="16140" max="16140" width="75.42578125" style="153" customWidth="1"/>
    <col min="16141" max="16141" width="45.28515625" style="153" customWidth="1"/>
    <col min="16142" max="16384" width="9.140625" style="153"/>
  </cols>
  <sheetData>
    <row r="1" spans="1:104" ht="15.75" x14ac:dyDescent="0.25">
      <c r="A1" s="152" t="s">
        <v>77</v>
      </c>
      <c r="B1" s="152"/>
      <c r="C1" s="152"/>
      <c r="D1" s="152"/>
      <c r="E1" s="152"/>
      <c r="F1" s="152"/>
      <c r="G1" s="152"/>
    </row>
    <row r="2" spans="1:104" ht="14.25" customHeight="1" thickBot="1" x14ac:dyDescent="0.25">
      <c r="A2" s="154"/>
      <c r="B2" s="155"/>
      <c r="C2" s="156"/>
      <c r="D2" s="156"/>
      <c r="E2" s="157"/>
      <c r="F2" s="156"/>
      <c r="G2" s="156"/>
    </row>
    <row r="3" spans="1:104" ht="13.5" thickTop="1" x14ac:dyDescent="0.2">
      <c r="A3" s="95" t="s">
        <v>48</v>
      </c>
      <c r="B3" s="96"/>
      <c r="C3" s="97" t="str">
        <f>CONCATENATE(cislostavby," ",nazevstavby)</f>
        <v>20189241-4 Klub Leitnerova</v>
      </c>
      <c r="D3" s="158"/>
      <c r="E3" s="159" t="s">
        <v>64</v>
      </c>
      <c r="F3" s="160" t="str">
        <f>Rekapitulace!H1</f>
        <v>d141</v>
      </c>
      <c r="G3" s="161"/>
    </row>
    <row r="4" spans="1:104" ht="13.5" thickBot="1" x14ac:dyDescent="0.25">
      <c r="A4" s="162" t="s">
        <v>50</v>
      </c>
      <c r="B4" s="104"/>
      <c r="C4" s="105" t="str">
        <f>CONCATENATE(cisloobjektu," ",nazevobjektu)</f>
        <v>02 2.etapa</v>
      </c>
      <c r="D4" s="163"/>
      <c r="E4" s="164" t="str">
        <f>Rekapitulace!G2</f>
        <v>ZTI vnitřní instalace-AKTUALIZACE  05/ 2021</v>
      </c>
      <c r="F4" s="165"/>
      <c r="G4" s="166"/>
    </row>
    <row r="5" spans="1:104" ht="13.5" thickTop="1" x14ac:dyDescent="0.2">
      <c r="A5" s="167"/>
      <c r="B5" s="154"/>
      <c r="C5" s="154"/>
      <c r="D5" s="154"/>
      <c r="E5" s="168"/>
      <c r="F5" s="154"/>
      <c r="G5" s="154"/>
    </row>
    <row r="6" spans="1:104" x14ac:dyDescent="0.2">
      <c r="A6" s="169" t="s">
        <v>65</v>
      </c>
      <c r="B6" s="170" t="s">
        <v>66</v>
      </c>
      <c r="C6" s="170" t="s">
        <v>67</v>
      </c>
      <c r="D6" s="170" t="s">
        <v>68</v>
      </c>
      <c r="E6" s="170" t="s">
        <v>69</v>
      </c>
      <c r="F6" s="170" t="s">
        <v>70</v>
      </c>
      <c r="G6" s="171" t="s">
        <v>71</v>
      </c>
    </row>
    <row r="7" spans="1:104" x14ac:dyDescent="0.2">
      <c r="A7" s="172" t="s">
        <v>72</v>
      </c>
      <c r="B7" s="173" t="s">
        <v>73</v>
      </c>
      <c r="C7" s="174" t="s">
        <v>74</v>
      </c>
      <c r="D7" s="175"/>
      <c r="E7" s="176"/>
      <c r="F7" s="176"/>
      <c r="G7" s="177"/>
      <c r="O7" s="178">
        <v>1</v>
      </c>
    </row>
    <row r="8" spans="1:104" x14ac:dyDescent="0.2">
      <c r="A8" s="179">
        <v>1</v>
      </c>
      <c r="B8" s="180" t="s">
        <v>84</v>
      </c>
      <c r="C8" s="181" t="s">
        <v>85</v>
      </c>
      <c r="D8" s="182" t="s">
        <v>86</v>
      </c>
      <c r="E8" s="183">
        <v>9.1199999999999992</v>
      </c>
      <c r="F8" s="183">
        <v>0</v>
      </c>
      <c r="G8" s="184">
        <f>E8*F8</f>
        <v>0</v>
      </c>
      <c r="O8" s="178">
        <v>2</v>
      </c>
      <c r="AA8" s="153">
        <v>1</v>
      </c>
      <c r="AB8" s="153">
        <v>1</v>
      </c>
      <c r="AC8" s="153">
        <v>1</v>
      </c>
      <c r="AZ8" s="153">
        <v>1</v>
      </c>
      <c r="BA8" s="153">
        <f>IF(AZ8=1,G8,0)</f>
        <v>0</v>
      </c>
      <c r="BB8" s="153">
        <f>IF(AZ8=2,G8,0)</f>
        <v>0</v>
      </c>
      <c r="BC8" s="153">
        <f>IF(AZ8=3,G8,0)</f>
        <v>0</v>
      </c>
      <c r="BD8" s="153">
        <f>IF(AZ8=4,G8,0)</f>
        <v>0</v>
      </c>
      <c r="BE8" s="153">
        <f>IF(AZ8=5,G8,0)</f>
        <v>0</v>
      </c>
      <c r="CA8" s="178">
        <v>1</v>
      </c>
      <c r="CB8" s="178">
        <v>1</v>
      </c>
      <c r="CZ8" s="153">
        <v>0</v>
      </c>
    </row>
    <row r="9" spans="1:104" x14ac:dyDescent="0.2">
      <c r="A9" s="185"/>
      <c r="B9" s="187"/>
      <c r="C9" s="188" t="s">
        <v>87</v>
      </c>
      <c r="D9" s="189"/>
      <c r="E9" s="190">
        <v>2.16</v>
      </c>
      <c r="F9" s="191"/>
      <c r="G9" s="192"/>
      <c r="M9" s="186" t="s">
        <v>87</v>
      </c>
      <c r="O9" s="178"/>
    </row>
    <row r="10" spans="1:104" x14ac:dyDescent="0.2">
      <c r="A10" s="185"/>
      <c r="B10" s="187"/>
      <c r="C10" s="188" t="s">
        <v>87</v>
      </c>
      <c r="D10" s="189"/>
      <c r="E10" s="190">
        <v>2.16</v>
      </c>
      <c r="F10" s="191"/>
      <c r="G10" s="192"/>
      <c r="M10" s="186" t="s">
        <v>87</v>
      </c>
      <c r="O10" s="178"/>
    </row>
    <row r="11" spans="1:104" x14ac:dyDescent="0.2">
      <c r="A11" s="185"/>
      <c r="B11" s="187"/>
      <c r="C11" s="188" t="s">
        <v>88</v>
      </c>
      <c r="D11" s="189"/>
      <c r="E11" s="190">
        <v>4.8</v>
      </c>
      <c r="F11" s="191"/>
      <c r="G11" s="192"/>
      <c r="M11" s="186" t="s">
        <v>88</v>
      </c>
      <c r="O11" s="178"/>
    </row>
    <row r="12" spans="1:104" x14ac:dyDescent="0.2">
      <c r="A12" s="179">
        <v>2</v>
      </c>
      <c r="B12" s="180" t="s">
        <v>89</v>
      </c>
      <c r="C12" s="181" t="s">
        <v>90</v>
      </c>
      <c r="D12" s="182" t="s">
        <v>86</v>
      </c>
      <c r="E12" s="183">
        <v>9.1199999999999992</v>
      </c>
      <c r="F12" s="183">
        <v>0</v>
      </c>
      <c r="G12" s="184">
        <f>E12*F12</f>
        <v>0</v>
      </c>
      <c r="O12" s="178">
        <v>2</v>
      </c>
      <c r="AA12" s="153">
        <v>1</v>
      </c>
      <c r="AB12" s="153">
        <v>1</v>
      </c>
      <c r="AC12" s="153">
        <v>1</v>
      </c>
      <c r="AZ12" s="153">
        <v>1</v>
      </c>
      <c r="BA12" s="153">
        <f>IF(AZ12=1,G12,0)</f>
        <v>0</v>
      </c>
      <c r="BB12" s="153">
        <f>IF(AZ12=2,G12,0)</f>
        <v>0</v>
      </c>
      <c r="BC12" s="153">
        <f>IF(AZ12=3,G12,0)</f>
        <v>0</v>
      </c>
      <c r="BD12" s="153">
        <f>IF(AZ12=4,G12,0)</f>
        <v>0</v>
      </c>
      <c r="BE12" s="153">
        <f>IF(AZ12=5,G12,0)</f>
        <v>0</v>
      </c>
      <c r="CA12" s="178">
        <v>1</v>
      </c>
      <c r="CB12" s="178">
        <v>1</v>
      </c>
      <c r="CZ12" s="153">
        <v>0</v>
      </c>
    </row>
    <row r="13" spans="1:104" x14ac:dyDescent="0.2">
      <c r="A13" s="179">
        <v>3</v>
      </c>
      <c r="B13" s="180" t="s">
        <v>91</v>
      </c>
      <c r="C13" s="181" t="s">
        <v>92</v>
      </c>
      <c r="D13" s="182" t="s">
        <v>86</v>
      </c>
      <c r="E13" s="183">
        <v>9.1199999999999992</v>
      </c>
      <c r="F13" s="183">
        <v>0</v>
      </c>
      <c r="G13" s="184">
        <f>E13*F13</f>
        <v>0</v>
      </c>
      <c r="O13" s="178">
        <v>2</v>
      </c>
      <c r="AA13" s="153">
        <v>1</v>
      </c>
      <c r="AB13" s="153">
        <v>1</v>
      </c>
      <c r="AC13" s="153">
        <v>1</v>
      </c>
      <c r="AZ13" s="153">
        <v>1</v>
      </c>
      <c r="BA13" s="153">
        <f>IF(AZ13=1,G13,0)</f>
        <v>0</v>
      </c>
      <c r="BB13" s="153">
        <f>IF(AZ13=2,G13,0)</f>
        <v>0</v>
      </c>
      <c r="BC13" s="153">
        <f>IF(AZ13=3,G13,0)</f>
        <v>0</v>
      </c>
      <c r="BD13" s="153">
        <f>IF(AZ13=4,G13,0)</f>
        <v>0</v>
      </c>
      <c r="BE13" s="153">
        <f>IF(AZ13=5,G13,0)</f>
        <v>0</v>
      </c>
      <c r="CA13" s="178">
        <v>1</v>
      </c>
      <c r="CB13" s="178">
        <v>1</v>
      </c>
      <c r="CZ13" s="153">
        <v>0</v>
      </c>
    </row>
    <row r="14" spans="1:104" x14ac:dyDescent="0.2">
      <c r="A14" s="179">
        <v>4</v>
      </c>
      <c r="B14" s="180" t="s">
        <v>93</v>
      </c>
      <c r="C14" s="181" t="s">
        <v>94</v>
      </c>
      <c r="D14" s="182" t="s">
        <v>86</v>
      </c>
      <c r="E14" s="183">
        <v>9.1199999999999992</v>
      </c>
      <c r="F14" s="183">
        <v>0</v>
      </c>
      <c r="G14" s="184">
        <f>E14*F14</f>
        <v>0</v>
      </c>
      <c r="O14" s="178">
        <v>2</v>
      </c>
      <c r="AA14" s="153">
        <v>1</v>
      </c>
      <c r="AB14" s="153">
        <v>1</v>
      </c>
      <c r="AC14" s="153">
        <v>1</v>
      </c>
      <c r="AZ14" s="153">
        <v>1</v>
      </c>
      <c r="BA14" s="153">
        <f>IF(AZ14=1,G14,0)</f>
        <v>0</v>
      </c>
      <c r="BB14" s="153">
        <f>IF(AZ14=2,G14,0)</f>
        <v>0</v>
      </c>
      <c r="BC14" s="153">
        <f>IF(AZ14=3,G14,0)</f>
        <v>0</v>
      </c>
      <c r="BD14" s="153">
        <f>IF(AZ14=4,G14,0)</f>
        <v>0</v>
      </c>
      <c r="BE14" s="153">
        <f>IF(AZ14=5,G14,0)</f>
        <v>0</v>
      </c>
      <c r="CA14" s="178">
        <v>1</v>
      </c>
      <c r="CB14" s="178">
        <v>1</v>
      </c>
      <c r="CZ14" s="153">
        <v>0</v>
      </c>
    </row>
    <row r="15" spans="1:104" x14ac:dyDescent="0.2">
      <c r="A15" s="179">
        <v>5</v>
      </c>
      <c r="B15" s="180" t="s">
        <v>95</v>
      </c>
      <c r="C15" s="181" t="s">
        <v>96</v>
      </c>
      <c r="D15" s="182" t="s">
        <v>86</v>
      </c>
      <c r="E15" s="183">
        <v>3.84</v>
      </c>
      <c r="F15" s="183">
        <v>0</v>
      </c>
      <c r="G15" s="184">
        <f>E15*F15</f>
        <v>0</v>
      </c>
      <c r="O15" s="178">
        <v>2</v>
      </c>
      <c r="AA15" s="153">
        <v>1</v>
      </c>
      <c r="AB15" s="153">
        <v>1</v>
      </c>
      <c r="AC15" s="153">
        <v>1</v>
      </c>
      <c r="AZ15" s="153">
        <v>1</v>
      </c>
      <c r="BA15" s="153">
        <f>IF(AZ15=1,G15,0)</f>
        <v>0</v>
      </c>
      <c r="BB15" s="153">
        <f>IF(AZ15=2,G15,0)</f>
        <v>0</v>
      </c>
      <c r="BC15" s="153">
        <f>IF(AZ15=3,G15,0)</f>
        <v>0</v>
      </c>
      <c r="BD15" s="153">
        <f>IF(AZ15=4,G15,0)</f>
        <v>0</v>
      </c>
      <c r="BE15" s="153">
        <f>IF(AZ15=5,G15,0)</f>
        <v>0</v>
      </c>
      <c r="CA15" s="178">
        <v>1</v>
      </c>
      <c r="CB15" s="178">
        <v>1</v>
      </c>
      <c r="CZ15" s="153">
        <v>0</v>
      </c>
    </row>
    <row r="16" spans="1:104" x14ac:dyDescent="0.2">
      <c r="A16" s="185"/>
      <c r="B16" s="187"/>
      <c r="C16" s="188" t="s">
        <v>97</v>
      </c>
      <c r="D16" s="189"/>
      <c r="E16" s="190">
        <v>3.84</v>
      </c>
      <c r="F16" s="191"/>
      <c r="G16" s="192"/>
      <c r="M16" s="186" t="s">
        <v>97</v>
      </c>
      <c r="O16" s="178"/>
    </row>
    <row r="17" spans="1:104" x14ac:dyDescent="0.2">
      <c r="A17" s="179">
        <v>6</v>
      </c>
      <c r="B17" s="180" t="s">
        <v>98</v>
      </c>
      <c r="C17" s="181" t="s">
        <v>99</v>
      </c>
      <c r="D17" s="182" t="s">
        <v>86</v>
      </c>
      <c r="E17" s="183">
        <v>3.96</v>
      </c>
      <c r="F17" s="183">
        <v>0</v>
      </c>
      <c r="G17" s="184">
        <f>E17*F17</f>
        <v>0</v>
      </c>
      <c r="O17" s="178">
        <v>2</v>
      </c>
      <c r="AA17" s="153">
        <v>1</v>
      </c>
      <c r="AB17" s="153">
        <v>1</v>
      </c>
      <c r="AC17" s="153">
        <v>1</v>
      </c>
      <c r="AZ17" s="153">
        <v>1</v>
      </c>
      <c r="BA17" s="153">
        <f>IF(AZ17=1,G17,0)</f>
        <v>0</v>
      </c>
      <c r="BB17" s="153">
        <f>IF(AZ17=2,G17,0)</f>
        <v>0</v>
      </c>
      <c r="BC17" s="153">
        <f>IF(AZ17=3,G17,0)</f>
        <v>0</v>
      </c>
      <c r="BD17" s="153">
        <f>IF(AZ17=4,G17,0)</f>
        <v>0</v>
      </c>
      <c r="BE17" s="153">
        <f>IF(AZ17=5,G17,0)</f>
        <v>0</v>
      </c>
      <c r="CA17" s="178">
        <v>1</v>
      </c>
      <c r="CB17" s="178">
        <v>1</v>
      </c>
      <c r="CZ17" s="153">
        <v>0</v>
      </c>
    </row>
    <row r="18" spans="1:104" x14ac:dyDescent="0.2">
      <c r="A18" s="185"/>
      <c r="B18" s="187"/>
      <c r="C18" s="188" t="s">
        <v>100</v>
      </c>
      <c r="D18" s="189"/>
      <c r="E18" s="190">
        <v>1.08</v>
      </c>
      <c r="F18" s="191"/>
      <c r="G18" s="192"/>
      <c r="M18" s="186" t="s">
        <v>100</v>
      </c>
      <c r="O18" s="178"/>
    </row>
    <row r="19" spans="1:104" x14ac:dyDescent="0.2">
      <c r="A19" s="185"/>
      <c r="B19" s="187"/>
      <c r="C19" s="188" t="s">
        <v>100</v>
      </c>
      <c r="D19" s="189"/>
      <c r="E19" s="190">
        <v>1.08</v>
      </c>
      <c r="F19" s="191"/>
      <c r="G19" s="192"/>
      <c r="M19" s="186" t="s">
        <v>100</v>
      </c>
      <c r="O19" s="178"/>
    </row>
    <row r="20" spans="1:104" x14ac:dyDescent="0.2">
      <c r="A20" s="185"/>
      <c r="B20" s="187"/>
      <c r="C20" s="188" t="s">
        <v>101</v>
      </c>
      <c r="D20" s="189"/>
      <c r="E20" s="190">
        <v>1.8</v>
      </c>
      <c r="F20" s="191"/>
      <c r="G20" s="192"/>
      <c r="M20" s="186" t="s">
        <v>101</v>
      </c>
      <c r="O20" s="178"/>
    </row>
    <row r="21" spans="1:104" x14ac:dyDescent="0.2">
      <c r="A21" s="179">
        <v>7</v>
      </c>
      <c r="B21" s="180" t="s">
        <v>102</v>
      </c>
      <c r="C21" s="181" t="s">
        <v>103</v>
      </c>
      <c r="D21" s="182" t="s">
        <v>86</v>
      </c>
      <c r="E21" s="183">
        <v>3.96</v>
      </c>
      <c r="F21" s="183">
        <v>0</v>
      </c>
      <c r="G21" s="184">
        <f>E21*F21</f>
        <v>0</v>
      </c>
      <c r="O21" s="178">
        <v>2</v>
      </c>
      <c r="AA21" s="153">
        <v>1</v>
      </c>
      <c r="AB21" s="153">
        <v>1</v>
      </c>
      <c r="AC21" s="153">
        <v>1</v>
      </c>
      <c r="AZ21" s="153">
        <v>1</v>
      </c>
      <c r="BA21" s="153">
        <f>IF(AZ21=1,G21,0)</f>
        <v>0</v>
      </c>
      <c r="BB21" s="153">
        <f>IF(AZ21=2,G21,0)</f>
        <v>0</v>
      </c>
      <c r="BC21" s="153">
        <f>IF(AZ21=3,G21,0)</f>
        <v>0</v>
      </c>
      <c r="BD21" s="153">
        <f>IF(AZ21=4,G21,0)</f>
        <v>0</v>
      </c>
      <c r="BE21" s="153">
        <f>IF(AZ21=5,G21,0)</f>
        <v>0</v>
      </c>
      <c r="CA21" s="178">
        <v>1</v>
      </c>
      <c r="CB21" s="178">
        <v>1</v>
      </c>
      <c r="CZ21" s="153">
        <v>0</v>
      </c>
    </row>
    <row r="22" spans="1:104" x14ac:dyDescent="0.2">
      <c r="A22" s="179">
        <v>8</v>
      </c>
      <c r="B22" s="180" t="s">
        <v>104</v>
      </c>
      <c r="C22" s="181" t="s">
        <v>105</v>
      </c>
      <c r="D22" s="182" t="s">
        <v>86</v>
      </c>
      <c r="E22" s="183">
        <v>3.96</v>
      </c>
      <c r="F22" s="183">
        <v>0</v>
      </c>
      <c r="G22" s="184">
        <f>E22*F22</f>
        <v>0</v>
      </c>
      <c r="O22" s="178">
        <v>2</v>
      </c>
      <c r="AA22" s="153">
        <v>3</v>
      </c>
      <c r="AB22" s="153">
        <v>1</v>
      </c>
      <c r="AC22" s="153">
        <v>58337213</v>
      </c>
      <c r="AZ22" s="153">
        <v>1</v>
      </c>
      <c r="BA22" s="153">
        <f>IF(AZ22=1,G22,0)</f>
        <v>0</v>
      </c>
      <c r="BB22" s="153">
        <f>IF(AZ22=2,G22,0)</f>
        <v>0</v>
      </c>
      <c r="BC22" s="153">
        <f>IF(AZ22=3,G22,0)</f>
        <v>0</v>
      </c>
      <c r="BD22" s="153">
        <f>IF(AZ22=4,G22,0)</f>
        <v>0</v>
      </c>
      <c r="BE22" s="153">
        <f>IF(AZ22=5,G22,0)</f>
        <v>0</v>
      </c>
      <c r="CA22" s="178">
        <v>3</v>
      </c>
      <c r="CB22" s="178">
        <v>1</v>
      </c>
      <c r="CZ22" s="153">
        <v>1.67</v>
      </c>
    </row>
    <row r="23" spans="1:104" x14ac:dyDescent="0.2">
      <c r="A23" s="193"/>
      <c r="B23" s="194" t="s">
        <v>75</v>
      </c>
      <c r="C23" s="195" t="str">
        <f>CONCATENATE(B7," ",C7)</f>
        <v>1 Zemní práce</v>
      </c>
      <c r="D23" s="196"/>
      <c r="E23" s="197"/>
      <c r="F23" s="198"/>
      <c r="G23" s="199">
        <f>SUM(G7:G22)</f>
        <v>0</v>
      </c>
      <c r="O23" s="178">
        <v>4</v>
      </c>
      <c r="BA23" s="200">
        <f>SUM(BA7:BA22)</f>
        <v>0</v>
      </c>
      <c r="BB23" s="200">
        <f>SUM(BB7:BB22)</f>
        <v>0</v>
      </c>
      <c r="BC23" s="200">
        <f>SUM(BC7:BC22)</f>
        <v>0</v>
      </c>
      <c r="BD23" s="200">
        <f>SUM(BD7:BD22)</f>
        <v>0</v>
      </c>
      <c r="BE23" s="200">
        <f>SUM(BE7:BE22)</f>
        <v>0</v>
      </c>
    </row>
    <row r="24" spans="1:104" x14ac:dyDescent="0.2">
      <c r="A24" s="172" t="s">
        <v>72</v>
      </c>
      <c r="B24" s="173" t="s">
        <v>106</v>
      </c>
      <c r="C24" s="174" t="s">
        <v>107</v>
      </c>
      <c r="D24" s="175"/>
      <c r="E24" s="176"/>
      <c r="F24" s="176"/>
      <c r="G24" s="177"/>
      <c r="O24" s="178">
        <v>1</v>
      </c>
    </row>
    <row r="25" spans="1:104" x14ac:dyDescent="0.2">
      <c r="A25" s="179">
        <v>9</v>
      </c>
      <c r="B25" s="180" t="s">
        <v>108</v>
      </c>
      <c r="C25" s="181" t="s">
        <v>109</v>
      </c>
      <c r="D25" s="182" t="s">
        <v>86</v>
      </c>
      <c r="E25" s="183">
        <v>1.32</v>
      </c>
      <c r="F25" s="183">
        <v>0</v>
      </c>
      <c r="G25" s="184">
        <f>E25*F25</f>
        <v>0</v>
      </c>
      <c r="O25" s="178">
        <v>2</v>
      </c>
      <c r="AA25" s="153">
        <v>1</v>
      </c>
      <c r="AB25" s="153">
        <v>1</v>
      </c>
      <c r="AC25" s="153">
        <v>1</v>
      </c>
      <c r="AZ25" s="153">
        <v>1</v>
      </c>
      <c r="BA25" s="153">
        <f>IF(AZ25=1,G25,0)</f>
        <v>0</v>
      </c>
      <c r="BB25" s="153">
        <f>IF(AZ25=2,G25,0)</f>
        <v>0</v>
      </c>
      <c r="BC25" s="153">
        <f>IF(AZ25=3,G25,0)</f>
        <v>0</v>
      </c>
      <c r="BD25" s="153">
        <f>IF(AZ25=4,G25,0)</f>
        <v>0</v>
      </c>
      <c r="BE25" s="153">
        <f>IF(AZ25=5,G25,0)</f>
        <v>0</v>
      </c>
      <c r="CA25" s="178">
        <v>1</v>
      </c>
      <c r="CB25" s="178">
        <v>1</v>
      </c>
      <c r="CZ25" s="153">
        <v>1.891</v>
      </c>
    </row>
    <row r="26" spans="1:104" x14ac:dyDescent="0.2">
      <c r="A26" s="185"/>
      <c r="B26" s="187"/>
      <c r="C26" s="188" t="s">
        <v>110</v>
      </c>
      <c r="D26" s="189"/>
      <c r="E26" s="190">
        <v>0.36</v>
      </c>
      <c r="F26" s="191"/>
      <c r="G26" s="192"/>
      <c r="M26" s="186" t="s">
        <v>110</v>
      </c>
      <c r="O26" s="178"/>
    </row>
    <row r="27" spans="1:104" x14ac:dyDescent="0.2">
      <c r="A27" s="185"/>
      <c r="B27" s="187"/>
      <c r="C27" s="188" t="s">
        <v>110</v>
      </c>
      <c r="D27" s="189"/>
      <c r="E27" s="190">
        <v>0.36</v>
      </c>
      <c r="F27" s="191"/>
      <c r="G27" s="192"/>
      <c r="M27" s="186" t="s">
        <v>110</v>
      </c>
      <c r="O27" s="178"/>
    </row>
    <row r="28" spans="1:104" x14ac:dyDescent="0.2">
      <c r="A28" s="185"/>
      <c r="B28" s="187"/>
      <c r="C28" s="188" t="s">
        <v>111</v>
      </c>
      <c r="D28" s="189"/>
      <c r="E28" s="190">
        <v>0.6</v>
      </c>
      <c r="F28" s="191"/>
      <c r="G28" s="192"/>
      <c r="M28" s="186" t="s">
        <v>111</v>
      </c>
      <c r="O28" s="178"/>
    </row>
    <row r="29" spans="1:104" x14ac:dyDescent="0.2">
      <c r="A29" s="193"/>
      <c r="B29" s="194" t="s">
        <v>75</v>
      </c>
      <c r="C29" s="195" t="str">
        <f>CONCATENATE(B24," ",C24)</f>
        <v>45 Podkladní a vedlejší konstrukce</v>
      </c>
      <c r="D29" s="196"/>
      <c r="E29" s="197"/>
      <c r="F29" s="198"/>
      <c r="G29" s="199">
        <f>SUM(G24:G28)</f>
        <v>0</v>
      </c>
      <c r="O29" s="178">
        <v>4</v>
      </c>
      <c r="BA29" s="200">
        <f>SUM(BA24:BA28)</f>
        <v>0</v>
      </c>
      <c r="BB29" s="200">
        <f>SUM(BB24:BB28)</f>
        <v>0</v>
      </c>
      <c r="BC29" s="200">
        <f>SUM(BC24:BC28)</f>
        <v>0</v>
      </c>
      <c r="BD29" s="200">
        <f>SUM(BD24:BD28)</f>
        <v>0</v>
      </c>
      <c r="BE29" s="200">
        <f>SUM(BE24:BE28)</f>
        <v>0</v>
      </c>
    </row>
    <row r="30" spans="1:104" x14ac:dyDescent="0.2">
      <c r="A30" s="172" t="s">
        <v>72</v>
      </c>
      <c r="B30" s="173" t="s">
        <v>112</v>
      </c>
      <c r="C30" s="174" t="s">
        <v>113</v>
      </c>
      <c r="D30" s="175"/>
      <c r="E30" s="176"/>
      <c r="F30" s="176"/>
      <c r="G30" s="177"/>
      <c r="O30" s="178">
        <v>1</v>
      </c>
    </row>
    <row r="31" spans="1:104" x14ac:dyDescent="0.2">
      <c r="A31" s="179">
        <v>10</v>
      </c>
      <c r="B31" s="180" t="s">
        <v>114</v>
      </c>
      <c r="C31" s="181" t="s">
        <v>115</v>
      </c>
      <c r="D31" s="182" t="s">
        <v>116</v>
      </c>
      <c r="E31" s="183">
        <v>1</v>
      </c>
      <c r="F31" s="183">
        <v>0</v>
      </c>
      <c r="G31" s="184">
        <f>E31*F31</f>
        <v>0</v>
      </c>
      <c r="O31" s="178">
        <v>2</v>
      </c>
      <c r="AA31" s="153">
        <v>12</v>
      </c>
      <c r="AB31" s="153">
        <v>0</v>
      </c>
      <c r="AC31" s="153">
        <v>92</v>
      </c>
      <c r="AZ31" s="153">
        <v>1</v>
      </c>
      <c r="BA31" s="153">
        <f>IF(AZ31=1,G31,0)</f>
        <v>0</v>
      </c>
      <c r="BB31" s="153">
        <f>IF(AZ31=2,G31,0)</f>
        <v>0</v>
      </c>
      <c r="BC31" s="153">
        <f>IF(AZ31=3,G31,0)</f>
        <v>0</v>
      </c>
      <c r="BD31" s="153">
        <f>IF(AZ31=4,G31,0)</f>
        <v>0</v>
      </c>
      <c r="BE31" s="153">
        <f>IF(AZ31=5,G31,0)</f>
        <v>0</v>
      </c>
      <c r="CA31" s="178">
        <v>12</v>
      </c>
      <c r="CB31" s="178">
        <v>0</v>
      </c>
      <c r="CZ31" s="153">
        <v>0</v>
      </c>
    </row>
    <row r="32" spans="1:104" ht="22.5" x14ac:dyDescent="0.2">
      <c r="A32" s="179">
        <v>11</v>
      </c>
      <c r="B32" s="180" t="s">
        <v>117</v>
      </c>
      <c r="C32" s="181" t="s">
        <v>118</v>
      </c>
      <c r="D32" s="182" t="s">
        <v>116</v>
      </c>
      <c r="E32" s="183">
        <v>1</v>
      </c>
      <c r="F32" s="183">
        <v>0</v>
      </c>
      <c r="G32" s="184">
        <f>E32*F32</f>
        <v>0</v>
      </c>
      <c r="O32" s="178">
        <v>2</v>
      </c>
      <c r="AA32" s="153">
        <v>12</v>
      </c>
      <c r="AB32" s="153">
        <v>0</v>
      </c>
      <c r="AC32" s="153">
        <v>91</v>
      </c>
      <c r="AZ32" s="153">
        <v>1</v>
      </c>
      <c r="BA32" s="153">
        <f>IF(AZ32=1,G32,0)</f>
        <v>0</v>
      </c>
      <c r="BB32" s="153">
        <f>IF(AZ32=2,G32,0)</f>
        <v>0</v>
      </c>
      <c r="BC32" s="153">
        <f>IF(AZ32=3,G32,0)</f>
        <v>0</v>
      </c>
      <c r="BD32" s="153">
        <f>IF(AZ32=4,G32,0)</f>
        <v>0</v>
      </c>
      <c r="BE32" s="153">
        <f>IF(AZ32=5,G32,0)</f>
        <v>0</v>
      </c>
      <c r="CA32" s="178">
        <v>12</v>
      </c>
      <c r="CB32" s="178">
        <v>0</v>
      </c>
      <c r="CZ32" s="153">
        <v>2.97505</v>
      </c>
    </row>
    <row r="33" spans="1:104" x14ac:dyDescent="0.2">
      <c r="A33" s="193"/>
      <c r="B33" s="194" t="s">
        <v>75</v>
      </c>
      <c r="C33" s="195" t="str">
        <f>CONCATENATE(B30," ",C30)</f>
        <v>8 Trubní vedení</v>
      </c>
      <c r="D33" s="196"/>
      <c r="E33" s="197"/>
      <c r="F33" s="198"/>
      <c r="G33" s="199">
        <f>SUM(G30:G32)</f>
        <v>0</v>
      </c>
      <c r="O33" s="178">
        <v>4</v>
      </c>
      <c r="BA33" s="200">
        <f>SUM(BA30:BA32)</f>
        <v>0</v>
      </c>
      <c r="BB33" s="200">
        <f>SUM(BB30:BB32)</f>
        <v>0</v>
      </c>
      <c r="BC33" s="200">
        <f>SUM(BC30:BC32)</f>
        <v>0</v>
      </c>
      <c r="BD33" s="200">
        <f>SUM(BD30:BD32)</f>
        <v>0</v>
      </c>
      <c r="BE33" s="200">
        <f>SUM(BE30:BE32)</f>
        <v>0</v>
      </c>
    </row>
    <row r="34" spans="1:104" x14ac:dyDescent="0.2">
      <c r="A34" s="172" t="s">
        <v>72</v>
      </c>
      <c r="B34" s="173" t="s">
        <v>119</v>
      </c>
      <c r="C34" s="174" t="s">
        <v>120</v>
      </c>
      <c r="D34" s="175"/>
      <c r="E34" s="176"/>
      <c r="F34" s="176"/>
      <c r="G34" s="177"/>
      <c r="O34" s="178">
        <v>1</v>
      </c>
    </row>
    <row r="35" spans="1:104" x14ac:dyDescent="0.2">
      <c r="A35" s="179">
        <v>12</v>
      </c>
      <c r="B35" s="180" t="s">
        <v>121</v>
      </c>
      <c r="C35" s="181" t="s">
        <v>122</v>
      </c>
      <c r="D35" s="182" t="s">
        <v>123</v>
      </c>
      <c r="E35" s="183">
        <v>20</v>
      </c>
      <c r="F35" s="183">
        <v>0</v>
      </c>
      <c r="G35" s="184">
        <f>E35*F35</f>
        <v>0</v>
      </c>
      <c r="O35" s="178">
        <v>2</v>
      </c>
      <c r="AA35" s="153">
        <v>1</v>
      </c>
      <c r="AB35" s="153">
        <v>1</v>
      </c>
      <c r="AC35" s="153">
        <v>1</v>
      </c>
      <c r="AZ35" s="153">
        <v>1</v>
      </c>
      <c r="BA35" s="153">
        <f>IF(AZ35=1,G35,0)</f>
        <v>0</v>
      </c>
      <c r="BB35" s="153">
        <f>IF(AZ35=2,G35,0)</f>
        <v>0</v>
      </c>
      <c r="BC35" s="153">
        <f>IF(AZ35=3,G35,0)</f>
        <v>0</v>
      </c>
      <c r="BD35" s="153">
        <f>IF(AZ35=4,G35,0)</f>
        <v>0</v>
      </c>
      <c r="BE35" s="153">
        <f>IF(AZ35=5,G35,0)</f>
        <v>0</v>
      </c>
      <c r="CA35" s="178">
        <v>1</v>
      </c>
      <c r="CB35" s="178">
        <v>1</v>
      </c>
      <c r="CZ35" s="153">
        <v>3.7130000000000003E-2</v>
      </c>
    </row>
    <row r="36" spans="1:104" x14ac:dyDescent="0.2">
      <c r="A36" s="179">
        <v>13</v>
      </c>
      <c r="B36" s="180" t="s">
        <v>124</v>
      </c>
      <c r="C36" s="181" t="s">
        <v>125</v>
      </c>
      <c r="D36" s="182" t="s">
        <v>123</v>
      </c>
      <c r="E36" s="183">
        <v>20</v>
      </c>
      <c r="F36" s="183">
        <v>0</v>
      </c>
      <c r="G36" s="184">
        <f>E36*F36</f>
        <v>0</v>
      </c>
      <c r="O36" s="178">
        <v>2</v>
      </c>
      <c r="AA36" s="153">
        <v>1</v>
      </c>
      <c r="AB36" s="153">
        <v>1</v>
      </c>
      <c r="AC36" s="153">
        <v>1</v>
      </c>
      <c r="AZ36" s="153">
        <v>1</v>
      </c>
      <c r="BA36" s="153">
        <f>IF(AZ36=1,G36,0)</f>
        <v>0</v>
      </c>
      <c r="BB36" s="153">
        <f>IF(AZ36=2,G36,0)</f>
        <v>0</v>
      </c>
      <c r="BC36" s="153">
        <f>IF(AZ36=3,G36,0)</f>
        <v>0</v>
      </c>
      <c r="BD36" s="153">
        <f>IF(AZ36=4,G36,0)</f>
        <v>0</v>
      </c>
      <c r="BE36" s="153">
        <f>IF(AZ36=5,G36,0)</f>
        <v>0</v>
      </c>
      <c r="CA36" s="178">
        <v>1</v>
      </c>
      <c r="CB36" s="178">
        <v>1</v>
      </c>
      <c r="CZ36" s="153">
        <v>0.02</v>
      </c>
    </row>
    <row r="37" spans="1:104" x14ac:dyDescent="0.2">
      <c r="A37" s="179">
        <v>14</v>
      </c>
      <c r="B37" s="180" t="s">
        <v>126</v>
      </c>
      <c r="C37" s="181" t="s">
        <v>127</v>
      </c>
      <c r="D37" s="182" t="s">
        <v>123</v>
      </c>
      <c r="E37" s="183">
        <v>20</v>
      </c>
      <c r="F37" s="183">
        <v>0</v>
      </c>
      <c r="G37" s="184">
        <f>E37*F37</f>
        <v>0</v>
      </c>
      <c r="O37" s="178">
        <v>2</v>
      </c>
      <c r="AA37" s="153">
        <v>1</v>
      </c>
      <c r="AB37" s="153">
        <v>1</v>
      </c>
      <c r="AC37" s="153">
        <v>1</v>
      </c>
      <c r="AZ37" s="153">
        <v>1</v>
      </c>
      <c r="BA37" s="153">
        <f>IF(AZ37=1,G37,0)</f>
        <v>0</v>
      </c>
      <c r="BB37" s="153">
        <f>IF(AZ37=2,G37,0)</f>
        <v>0</v>
      </c>
      <c r="BC37" s="153">
        <f>IF(AZ37=3,G37,0)</f>
        <v>0</v>
      </c>
      <c r="BD37" s="153">
        <f>IF(AZ37=4,G37,0)</f>
        <v>0</v>
      </c>
      <c r="BE37" s="153">
        <f>IF(AZ37=5,G37,0)</f>
        <v>0</v>
      </c>
      <c r="CA37" s="178">
        <v>1</v>
      </c>
      <c r="CB37" s="178">
        <v>1</v>
      </c>
      <c r="CZ37" s="153">
        <v>1E-3</v>
      </c>
    </row>
    <row r="38" spans="1:104" x14ac:dyDescent="0.2">
      <c r="A38" s="179">
        <v>15</v>
      </c>
      <c r="B38" s="180" t="s">
        <v>128</v>
      </c>
      <c r="C38" s="181" t="s">
        <v>129</v>
      </c>
      <c r="D38" s="182" t="s">
        <v>123</v>
      </c>
      <c r="E38" s="183">
        <v>20</v>
      </c>
      <c r="F38" s="183">
        <v>0</v>
      </c>
      <c r="G38" s="184">
        <f>E38*F38</f>
        <v>0</v>
      </c>
      <c r="O38" s="178">
        <v>2</v>
      </c>
      <c r="AA38" s="153">
        <v>1</v>
      </c>
      <c r="AB38" s="153">
        <v>1</v>
      </c>
      <c r="AC38" s="153">
        <v>1</v>
      </c>
      <c r="AZ38" s="153">
        <v>1</v>
      </c>
      <c r="BA38" s="153">
        <f>IF(AZ38=1,G38,0)</f>
        <v>0</v>
      </c>
      <c r="BB38" s="153">
        <f>IF(AZ38=2,G38,0)</f>
        <v>0</v>
      </c>
      <c r="BC38" s="153">
        <f>IF(AZ38=3,G38,0)</f>
        <v>0</v>
      </c>
      <c r="BD38" s="153">
        <f>IF(AZ38=4,G38,0)</f>
        <v>0</v>
      </c>
      <c r="BE38" s="153">
        <f>IF(AZ38=5,G38,0)</f>
        <v>0</v>
      </c>
      <c r="CA38" s="178">
        <v>1</v>
      </c>
      <c r="CB38" s="178">
        <v>1</v>
      </c>
      <c r="CZ38" s="153">
        <v>0</v>
      </c>
    </row>
    <row r="39" spans="1:104" x14ac:dyDescent="0.2">
      <c r="A39" s="193"/>
      <c r="B39" s="194" t="s">
        <v>75</v>
      </c>
      <c r="C39" s="195" t="str">
        <f>CONCATENATE(B34," ",C34)</f>
        <v>9 Ostatní konstrukce, bourání</v>
      </c>
      <c r="D39" s="196"/>
      <c r="E39" s="197"/>
      <c r="F39" s="198"/>
      <c r="G39" s="199">
        <f>SUM(G34:G38)</f>
        <v>0</v>
      </c>
      <c r="O39" s="178">
        <v>4</v>
      </c>
      <c r="BA39" s="200">
        <f>SUM(BA34:BA38)</f>
        <v>0</v>
      </c>
      <c r="BB39" s="200">
        <f>SUM(BB34:BB38)</f>
        <v>0</v>
      </c>
      <c r="BC39" s="200">
        <f>SUM(BC34:BC38)</f>
        <v>0</v>
      </c>
      <c r="BD39" s="200">
        <f>SUM(BD34:BD38)</f>
        <v>0</v>
      </c>
      <c r="BE39" s="200">
        <f>SUM(BE34:BE38)</f>
        <v>0</v>
      </c>
    </row>
    <row r="40" spans="1:104" x14ac:dyDescent="0.2">
      <c r="A40" s="172" t="s">
        <v>72</v>
      </c>
      <c r="B40" s="173" t="s">
        <v>130</v>
      </c>
      <c r="C40" s="174" t="s">
        <v>131</v>
      </c>
      <c r="D40" s="175"/>
      <c r="E40" s="176"/>
      <c r="F40" s="176"/>
      <c r="G40" s="177"/>
      <c r="O40" s="178">
        <v>1</v>
      </c>
    </row>
    <row r="41" spans="1:104" ht="22.5" x14ac:dyDescent="0.2">
      <c r="A41" s="179">
        <v>16</v>
      </c>
      <c r="B41" s="180" t="s">
        <v>132</v>
      </c>
      <c r="C41" s="181" t="s">
        <v>133</v>
      </c>
      <c r="D41" s="182" t="s">
        <v>134</v>
      </c>
      <c r="E41" s="183">
        <v>20</v>
      </c>
      <c r="F41" s="183">
        <v>0</v>
      </c>
      <c r="G41" s="184">
        <f>E41*F41</f>
        <v>0</v>
      </c>
      <c r="O41" s="178">
        <v>2</v>
      </c>
      <c r="AA41" s="153">
        <v>12</v>
      </c>
      <c r="AB41" s="153">
        <v>0</v>
      </c>
      <c r="AC41" s="153">
        <v>1</v>
      </c>
      <c r="AZ41" s="153">
        <v>1</v>
      </c>
      <c r="BA41" s="153">
        <f>IF(AZ41=1,G41,0)</f>
        <v>0</v>
      </c>
      <c r="BB41" s="153">
        <f>IF(AZ41=2,G41,0)</f>
        <v>0</v>
      </c>
      <c r="BC41" s="153">
        <f>IF(AZ41=3,G41,0)</f>
        <v>0</v>
      </c>
      <c r="BD41" s="153">
        <f>IF(AZ41=4,G41,0)</f>
        <v>0</v>
      </c>
      <c r="BE41" s="153">
        <f>IF(AZ41=5,G41,0)</f>
        <v>0</v>
      </c>
      <c r="CA41" s="178">
        <v>12</v>
      </c>
      <c r="CB41" s="178">
        <v>0</v>
      </c>
      <c r="CZ41" s="153">
        <v>1E-3</v>
      </c>
    </row>
    <row r="42" spans="1:104" x14ac:dyDescent="0.2">
      <c r="A42" s="193"/>
      <c r="B42" s="194" t="s">
        <v>75</v>
      </c>
      <c r="C42" s="195" t="str">
        <f>CONCATENATE(B40," ",C40)</f>
        <v>96 Bourání konstrukcí</v>
      </c>
      <c r="D42" s="196"/>
      <c r="E42" s="197"/>
      <c r="F42" s="198"/>
      <c r="G42" s="199">
        <f>SUM(G40:G41)</f>
        <v>0</v>
      </c>
      <c r="O42" s="178">
        <v>4</v>
      </c>
      <c r="BA42" s="200">
        <f>SUM(BA40:BA41)</f>
        <v>0</v>
      </c>
      <c r="BB42" s="200">
        <f>SUM(BB40:BB41)</f>
        <v>0</v>
      </c>
      <c r="BC42" s="200">
        <f>SUM(BC40:BC41)</f>
        <v>0</v>
      </c>
      <c r="BD42" s="200">
        <f>SUM(BD40:BD41)</f>
        <v>0</v>
      </c>
      <c r="BE42" s="200">
        <f>SUM(BE40:BE41)</f>
        <v>0</v>
      </c>
    </row>
    <row r="43" spans="1:104" x14ac:dyDescent="0.2">
      <c r="A43" s="172" t="s">
        <v>72</v>
      </c>
      <c r="B43" s="173" t="s">
        <v>135</v>
      </c>
      <c r="C43" s="174" t="s">
        <v>136</v>
      </c>
      <c r="D43" s="175"/>
      <c r="E43" s="176"/>
      <c r="F43" s="176"/>
      <c r="G43" s="177"/>
      <c r="O43" s="178">
        <v>1</v>
      </c>
    </row>
    <row r="44" spans="1:104" x14ac:dyDescent="0.2">
      <c r="A44" s="179">
        <v>17</v>
      </c>
      <c r="B44" s="180" t="s">
        <v>137</v>
      </c>
      <c r="C44" s="181" t="s">
        <v>138</v>
      </c>
      <c r="D44" s="182" t="s">
        <v>139</v>
      </c>
      <c r="E44" s="183">
        <v>13.266970000000001</v>
      </c>
      <c r="F44" s="183">
        <v>0</v>
      </c>
      <c r="G44" s="184">
        <f>E44*F44</f>
        <v>0</v>
      </c>
      <c r="O44" s="178">
        <v>2</v>
      </c>
      <c r="AA44" s="153">
        <v>7</v>
      </c>
      <c r="AB44" s="153">
        <v>1</v>
      </c>
      <c r="AC44" s="153">
        <v>2</v>
      </c>
      <c r="AZ44" s="153">
        <v>1</v>
      </c>
      <c r="BA44" s="153">
        <f>IF(AZ44=1,G44,0)</f>
        <v>0</v>
      </c>
      <c r="BB44" s="153">
        <f>IF(AZ44=2,G44,0)</f>
        <v>0</v>
      </c>
      <c r="BC44" s="153">
        <f>IF(AZ44=3,G44,0)</f>
        <v>0</v>
      </c>
      <c r="BD44" s="153">
        <f>IF(AZ44=4,G44,0)</f>
        <v>0</v>
      </c>
      <c r="BE44" s="153">
        <f>IF(AZ44=5,G44,0)</f>
        <v>0</v>
      </c>
      <c r="CA44" s="178">
        <v>7</v>
      </c>
      <c r="CB44" s="178">
        <v>1</v>
      </c>
      <c r="CZ44" s="153">
        <v>0</v>
      </c>
    </row>
    <row r="45" spans="1:104" x14ac:dyDescent="0.2">
      <c r="A45" s="193"/>
      <c r="B45" s="194" t="s">
        <v>75</v>
      </c>
      <c r="C45" s="195" t="str">
        <f>CONCATENATE(B43," ",C43)</f>
        <v>99 Staveništní přesun hmot</v>
      </c>
      <c r="D45" s="196"/>
      <c r="E45" s="197"/>
      <c r="F45" s="198"/>
      <c r="G45" s="199">
        <f>SUM(G43:G44)</f>
        <v>0</v>
      </c>
      <c r="O45" s="178">
        <v>4</v>
      </c>
      <c r="BA45" s="200">
        <f>SUM(BA43:BA44)</f>
        <v>0</v>
      </c>
      <c r="BB45" s="200">
        <f>SUM(BB43:BB44)</f>
        <v>0</v>
      </c>
      <c r="BC45" s="200">
        <f>SUM(BC43:BC44)</f>
        <v>0</v>
      </c>
      <c r="BD45" s="200">
        <f>SUM(BD43:BD44)</f>
        <v>0</v>
      </c>
      <c r="BE45" s="200">
        <f>SUM(BE43:BE44)</f>
        <v>0</v>
      </c>
    </row>
    <row r="46" spans="1:104" x14ac:dyDescent="0.2">
      <c r="A46" s="172" t="s">
        <v>72</v>
      </c>
      <c r="B46" s="173" t="s">
        <v>140</v>
      </c>
      <c r="C46" s="174" t="s">
        <v>141</v>
      </c>
      <c r="D46" s="175"/>
      <c r="E46" s="176"/>
      <c r="F46" s="176"/>
      <c r="G46" s="177"/>
      <c r="O46" s="178">
        <v>1</v>
      </c>
    </row>
    <row r="47" spans="1:104" ht="22.5" x14ac:dyDescent="0.2">
      <c r="A47" s="179">
        <v>18</v>
      </c>
      <c r="B47" s="180" t="s">
        <v>142</v>
      </c>
      <c r="C47" s="181" t="s">
        <v>143</v>
      </c>
      <c r="D47" s="182" t="s">
        <v>144</v>
      </c>
      <c r="E47" s="183">
        <v>15</v>
      </c>
      <c r="F47" s="183">
        <v>0</v>
      </c>
      <c r="G47" s="184">
        <f>E47*F47</f>
        <v>0</v>
      </c>
      <c r="O47" s="178">
        <v>2</v>
      </c>
      <c r="AA47" s="153">
        <v>2</v>
      </c>
      <c r="AB47" s="153">
        <v>7</v>
      </c>
      <c r="AC47" s="153">
        <v>7</v>
      </c>
      <c r="AZ47" s="153">
        <v>2</v>
      </c>
      <c r="BA47" s="153">
        <f>IF(AZ47=1,G47,0)</f>
        <v>0</v>
      </c>
      <c r="BB47" s="153">
        <f>IF(AZ47=2,G47,0)</f>
        <v>0</v>
      </c>
      <c r="BC47" s="153">
        <f>IF(AZ47=3,G47,0)</f>
        <v>0</v>
      </c>
      <c r="BD47" s="153">
        <f>IF(AZ47=4,G47,0)</f>
        <v>0</v>
      </c>
      <c r="BE47" s="153">
        <f>IF(AZ47=5,G47,0)</f>
        <v>0</v>
      </c>
      <c r="CA47" s="178">
        <v>2</v>
      </c>
      <c r="CB47" s="178">
        <v>7</v>
      </c>
      <c r="CZ47" s="153">
        <v>1.0840000000000001E-2</v>
      </c>
    </row>
    <row r="48" spans="1:104" x14ac:dyDescent="0.2">
      <c r="A48" s="185"/>
      <c r="B48" s="187"/>
      <c r="C48" s="188" t="s">
        <v>145</v>
      </c>
      <c r="D48" s="189"/>
      <c r="E48" s="190">
        <v>3.6</v>
      </c>
      <c r="F48" s="191"/>
      <c r="G48" s="192"/>
      <c r="M48" s="186" t="s">
        <v>145</v>
      </c>
      <c r="O48" s="178"/>
    </row>
    <row r="49" spans="1:104" x14ac:dyDescent="0.2">
      <c r="A49" s="185"/>
      <c r="B49" s="187"/>
      <c r="C49" s="188" t="s">
        <v>145</v>
      </c>
      <c r="D49" s="189"/>
      <c r="E49" s="190">
        <v>3.6</v>
      </c>
      <c r="F49" s="191"/>
      <c r="G49" s="192"/>
      <c r="M49" s="186" t="s">
        <v>145</v>
      </c>
      <c r="O49" s="178"/>
    </row>
    <row r="50" spans="1:104" x14ac:dyDescent="0.2">
      <c r="A50" s="185"/>
      <c r="B50" s="187"/>
      <c r="C50" s="188" t="s">
        <v>146</v>
      </c>
      <c r="D50" s="189"/>
      <c r="E50" s="190">
        <v>6</v>
      </c>
      <c r="F50" s="191"/>
      <c r="G50" s="192"/>
      <c r="M50" s="186" t="s">
        <v>146</v>
      </c>
      <c r="O50" s="178"/>
    </row>
    <row r="51" spans="1:104" x14ac:dyDescent="0.2">
      <c r="A51" s="185"/>
      <c r="B51" s="187"/>
      <c r="C51" s="188" t="s">
        <v>147</v>
      </c>
      <c r="D51" s="189"/>
      <c r="E51" s="190">
        <v>1.8</v>
      </c>
      <c r="F51" s="191"/>
      <c r="G51" s="192"/>
      <c r="M51" s="186" t="s">
        <v>147</v>
      </c>
      <c r="O51" s="178"/>
    </row>
    <row r="52" spans="1:104" x14ac:dyDescent="0.2">
      <c r="A52" s="179">
        <v>19</v>
      </c>
      <c r="B52" s="180" t="s">
        <v>148</v>
      </c>
      <c r="C52" s="181" t="s">
        <v>149</v>
      </c>
      <c r="D52" s="182" t="s">
        <v>134</v>
      </c>
      <c r="E52" s="183">
        <v>2</v>
      </c>
      <c r="F52" s="183">
        <v>0</v>
      </c>
      <c r="G52" s="184">
        <f>E52*F52</f>
        <v>0</v>
      </c>
      <c r="O52" s="178">
        <v>2</v>
      </c>
      <c r="AA52" s="153">
        <v>12</v>
      </c>
      <c r="AB52" s="153">
        <v>0</v>
      </c>
      <c r="AC52" s="153">
        <v>81</v>
      </c>
      <c r="AZ52" s="153">
        <v>2</v>
      </c>
      <c r="BA52" s="153">
        <f>IF(AZ52=1,G52,0)</f>
        <v>0</v>
      </c>
      <c r="BB52" s="153">
        <f>IF(AZ52=2,G52,0)</f>
        <v>0</v>
      </c>
      <c r="BC52" s="153">
        <f>IF(AZ52=3,G52,0)</f>
        <v>0</v>
      </c>
      <c r="BD52" s="153">
        <f>IF(AZ52=4,G52,0)</f>
        <v>0</v>
      </c>
      <c r="BE52" s="153">
        <f>IF(AZ52=5,G52,0)</f>
        <v>0</v>
      </c>
      <c r="CA52" s="178">
        <v>12</v>
      </c>
      <c r="CB52" s="178">
        <v>0</v>
      </c>
      <c r="CZ52" s="153">
        <v>0</v>
      </c>
    </row>
    <row r="53" spans="1:104" x14ac:dyDescent="0.2">
      <c r="A53" s="179">
        <v>20</v>
      </c>
      <c r="B53" s="180" t="s">
        <v>150</v>
      </c>
      <c r="C53" s="181" t="s">
        <v>151</v>
      </c>
      <c r="D53" s="182" t="s">
        <v>144</v>
      </c>
      <c r="E53" s="183">
        <v>15</v>
      </c>
      <c r="F53" s="183">
        <v>0</v>
      </c>
      <c r="G53" s="184">
        <f>E53*F53</f>
        <v>0</v>
      </c>
      <c r="O53" s="178">
        <v>2</v>
      </c>
      <c r="AA53" s="153">
        <v>12</v>
      </c>
      <c r="AB53" s="153">
        <v>0</v>
      </c>
      <c r="AC53" s="153">
        <v>82</v>
      </c>
      <c r="AZ53" s="153">
        <v>2</v>
      </c>
      <c r="BA53" s="153">
        <f>IF(AZ53=1,G53,0)</f>
        <v>0</v>
      </c>
      <c r="BB53" s="153">
        <f>IF(AZ53=2,G53,0)</f>
        <v>0</v>
      </c>
      <c r="BC53" s="153">
        <f>IF(AZ53=3,G53,0)</f>
        <v>0</v>
      </c>
      <c r="BD53" s="153">
        <f>IF(AZ53=4,G53,0)</f>
        <v>0</v>
      </c>
      <c r="BE53" s="153">
        <f>IF(AZ53=5,G53,0)</f>
        <v>0</v>
      </c>
      <c r="CA53" s="178">
        <v>12</v>
      </c>
      <c r="CB53" s="178">
        <v>0</v>
      </c>
      <c r="CZ53" s="153">
        <v>0</v>
      </c>
    </row>
    <row r="54" spans="1:104" x14ac:dyDescent="0.2">
      <c r="A54" s="179">
        <v>21</v>
      </c>
      <c r="B54" s="180" t="s">
        <v>152</v>
      </c>
      <c r="C54" s="181" t="s">
        <v>153</v>
      </c>
      <c r="D54" s="182" t="s">
        <v>144</v>
      </c>
      <c r="E54" s="183">
        <v>15</v>
      </c>
      <c r="F54" s="183">
        <v>0</v>
      </c>
      <c r="G54" s="184">
        <f>E54*F54</f>
        <v>0</v>
      </c>
      <c r="O54" s="178">
        <v>2</v>
      </c>
      <c r="AA54" s="153">
        <v>12</v>
      </c>
      <c r="AB54" s="153">
        <v>0</v>
      </c>
      <c r="AC54" s="153">
        <v>83</v>
      </c>
      <c r="AZ54" s="153">
        <v>2</v>
      </c>
      <c r="BA54" s="153">
        <f>IF(AZ54=1,G54,0)</f>
        <v>0</v>
      </c>
      <c r="BB54" s="153">
        <f>IF(AZ54=2,G54,0)</f>
        <v>0</v>
      </c>
      <c r="BC54" s="153">
        <f>IF(AZ54=3,G54,0)</f>
        <v>0</v>
      </c>
      <c r="BD54" s="153">
        <f>IF(AZ54=4,G54,0)</f>
        <v>0</v>
      </c>
      <c r="BE54" s="153">
        <f>IF(AZ54=5,G54,0)</f>
        <v>0</v>
      </c>
      <c r="CA54" s="178">
        <v>12</v>
      </c>
      <c r="CB54" s="178">
        <v>0</v>
      </c>
      <c r="CZ54" s="153">
        <v>0</v>
      </c>
    </row>
    <row r="55" spans="1:104" x14ac:dyDescent="0.2">
      <c r="A55" s="193"/>
      <c r="B55" s="194" t="s">
        <v>75</v>
      </c>
      <c r="C55" s="195" t="str">
        <f>CONCATENATE(B46," ",C46)</f>
        <v>711 Izolace proti vodě</v>
      </c>
      <c r="D55" s="196"/>
      <c r="E55" s="197"/>
      <c r="F55" s="198"/>
      <c r="G55" s="199">
        <f>SUM(G46:G54)</f>
        <v>0</v>
      </c>
      <c r="O55" s="178">
        <v>4</v>
      </c>
      <c r="BA55" s="200">
        <f>SUM(BA46:BA54)</f>
        <v>0</v>
      </c>
      <c r="BB55" s="200">
        <f>SUM(BB46:BB54)</f>
        <v>0</v>
      </c>
      <c r="BC55" s="200">
        <f>SUM(BC46:BC54)</f>
        <v>0</v>
      </c>
      <c r="BD55" s="200">
        <f>SUM(BD46:BD54)</f>
        <v>0</v>
      </c>
      <c r="BE55" s="200">
        <f>SUM(BE46:BE54)</f>
        <v>0</v>
      </c>
    </row>
    <row r="56" spans="1:104" x14ac:dyDescent="0.2">
      <c r="A56" s="172" t="s">
        <v>72</v>
      </c>
      <c r="B56" s="173" t="s">
        <v>154</v>
      </c>
      <c r="C56" s="174" t="s">
        <v>155</v>
      </c>
      <c r="D56" s="175"/>
      <c r="E56" s="176"/>
      <c r="F56" s="176"/>
      <c r="G56" s="177"/>
      <c r="O56" s="178">
        <v>1</v>
      </c>
    </row>
    <row r="57" spans="1:104" x14ac:dyDescent="0.2">
      <c r="A57" s="179">
        <v>22</v>
      </c>
      <c r="B57" s="180" t="s">
        <v>156</v>
      </c>
      <c r="C57" s="181" t="s">
        <v>157</v>
      </c>
      <c r="D57" s="182" t="s">
        <v>123</v>
      </c>
      <c r="E57" s="183">
        <v>20</v>
      </c>
      <c r="F57" s="183">
        <v>0</v>
      </c>
      <c r="G57" s="184">
        <f>E57*F57</f>
        <v>0</v>
      </c>
      <c r="O57" s="178">
        <v>2</v>
      </c>
      <c r="AA57" s="153">
        <v>1</v>
      </c>
      <c r="AB57" s="153">
        <v>7</v>
      </c>
      <c r="AC57" s="153">
        <v>7</v>
      </c>
      <c r="AZ57" s="153">
        <v>2</v>
      </c>
      <c r="BA57" s="153">
        <f>IF(AZ57=1,G57,0)</f>
        <v>0</v>
      </c>
      <c r="BB57" s="153">
        <f>IF(AZ57=2,G57,0)</f>
        <v>0</v>
      </c>
      <c r="BC57" s="153">
        <f>IF(AZ57=3,G57,0)</f>
        <v>0</v>
      </c>
      <c r="BD57" s="153">
        <f>IF(AZ57=4,G57,0)</f>
        <v>0</v>
      </c>
      <c r="BE57" s="153">
        <f>IF(AZ57=5,G57,0)</f>
        <v>0</v>
      </c>
      <c r="CA57" s="178">
        <v>1</v>
      </c>
      <c r="CB57" s="178">
        <v>7</v>
      </c>
      <c r="CZ57" s="153">
        <v>4.6999999999999999E-4</v>
      </c>
    </row>
    <row r="58" spans="1:104" x14ac:dyDescent="0.2">
      <c r="A58" s="179">
        <v>23</v>
      </c>
      <c r="B58" s="180" t="s">
        <v>158</v>
      </c>
      <c r="C58" s="181" t="s">
        <v>159</v>
      </c>
      <c r="D58" s="182" t="s">
        <v>123</v>
      </c>
      <c r="E58" s="183">
        <v>15</v>
      </c>
      <c r="F58" s="183">
        <v>0</v>
      </c>
      <c r="G58" s="184">
        <f>E58*F58</f>
        <v>0</v>
      </c>
      <c r="O58" s="178">
        <v>2</v>
      </c>
      <c r="AA58" s="153">
        <v>1</v>
      </c>
      <c r="AB58" s="153">
        <v>7</v>
      </c>
      <c r="AC58" s="153">
        <v>7</v>
      </c>
      <c r="AZ58" s="153">
        <v>2</v>
      </c>
      <c r="BA58" s="153">
        <f>IF(AZ58=1,G58,0)</f>
        <v>0</v>
      </c>
      <c r="BB58" s="153">
        <f>IF(AZ58=2,G58,0)</f>
        <v>0</v>
      </c>
      <c r="BC58" s="153">
        <f>IF(AZ58=3,G58,0)</f>
        <v>0</v>
      </c>
      <c r="BD58" s="153">
        <f>IF(AZ58=4,G58,0)</f>
        <v>0</v>
      </c>
      <c r="BE58" s="153">
        <f>IF(AZ58=5,G58,0)</f>
        <v>0</v>
      </c>
      <c r="CA58" s="178">
        <v>1</v>
      </c>
      <c r="CB58" s="178">
        <v>7</v>
      </c>
      <c r="CZ58" s="153">
        <v>1.31E-3</v>
      </c>
    </row>
    <row r="59" spans="1:104" x14ac:dyDescent="0.2">
      <c r="A59" s="185"/>
      <c r="B59" s="187"/>
      <c r="C59" s="188" t="s">
        <v>160</v>
      </c>
      <c r="D59" s="189"/>
      <c r="E59" s="190">
        <v>5</v>
      </c>
      <c r="F59" s="191"/>
      <c r="G59" s="192"/>
      <c r="M59" s="186" t="s">
        <v>160</v>
      </c>
      <c r="O59" s="178"/>
    </row>
    <row r="60" spans="1:104" x14ac:dyDescent="0.2">
      <c r="A60" s="185"/>
      <c r="B60" s="187"/>
      <c r="C60" s="188" t="s">
        <v>161</v>
      </c>
      <c r="D60" s="189"/>
      <c r="E60" s="190">
        <v>5</v>
      </c>
      <c r="F60" s="191"/>
      <c r="G60" s="192"/>
      <c r="M60" s="186" t="s">
        <v>161</v>
      </c>
      <c r="O60" s="178"/>
    </row>
    <row r="61" spans="1:104" x14ac:dyDescent="0.2">
      <c r="A61" s="185"/>
      <c r="B61" s="187"/>
      <c r="C61" s="188" t="s">
        <v>162</v>
      </c>
      <c r="D61" s="189"/>
      <c r="E61" s="190">
        <v>5</v>
      </c>
      <c r="F61" s="191"/>
      <c r="G61" s="192"/>
      <c r="M61" s="186" t="s">
        <v>162</v>
      </c>
      <c r="O61" s="178"/>
    </row>
    <row r="62" spans="1:104" x14ac:dyDescent="0.2">
      <c r="A62" s="179">
        <v>24</v>
      </c>
      <c r="B62" s="180" t="s">
        <v>163</v>
      </c>
      <c r="C62" s="181" t="s">
        <v>164</v>
      </c>
      <c r="D62" s="182" t="s">
        <v>123</v>
      </c>
      <c r="E62" s="183">
        <v>6</v>
      </c>
      <c r="F62" s="183">
        <v>0</v>
      </c>
      <c r="G62" s="184">
        <f>E62*F62</f>
        <v>0</v>
      </c>
      <c r="O62" s="178">
        <v>2</v>
      </c>
      <c r="AA62" s="153">
        <v>1</v>
      </c>
      <c r="AB62" s="153">
        <v>7</v>
      </c>
      <c r="AC62" s="153">
        <v>7</v>
      </c>
      <c r="AZ62" s="153">
        <v>2</v>
      </c>
      <c r="BA62" s="153">
        <f>IF(AZ62=1,G62,0)</f>
        <v>0</v>
      </c>
      <c r="BB62" s="153">
        <f>IF(AZ62=2,G62,0)</f>
        <v>0</v>
      </c>
      <c r="BC62" s="153">
        <f>IF(AZ62=3,G62,0)</f>
        <v>0</v>
      </c>
      <c r="BD62" s="153">
        <f>IF(AZ62=4,G62,0)</f>
        <v>0</v>
      </c>
      <c r="BE62" s="153">
        <f>IF(AZ62=5,G62,0)</f>
        <v>0</v>
      </c>
      <c r="CA62" s="178">
        <v>1</v>
      </c>
      <c r="CB62" s="178">
        <v>7</v>
      </c>
      <c r="CZ62" s="153">
        <v>2.0899999999999998E-3</v>
      </c>
    </row>
    <row r="63" spans="1:104" x14ac:dyDescent="0.2">
      <c r="A63" s="179">
        <v>25</v>
      </c>
      <c r="B63" s="180" t="s">
        <v>165</v>
      </c>
      <c r="C63" s="181" t="s">
        <v>166</v>
      </c>
      <c r="D63" s="182" t="s">
        <v>123</v>
      </c>
      <c r="E63" s="183">
        <v>6</v>
      </c>
      <c r="F63" s="183">
        <v>0</v>
      </c>
      <c r="G63" s="184">
        <f>E63*F63</f>
        <v>0</v>
      </c>
      <c r="O63" s="178">
        <v>2</v>
      </c>
      <c r="AA63" s="153">
        <v>1</v>
      </c>
      <c r="AB63" s="153">
        <v>7</v>
      </c>
      <c r="AC63" s="153">
        <v>7</v>
      </c>
      <c r="AZ63" s="153">
        <v>2</v>
      </c>
      <c r="BA63" s="153">
        <f>IF(AZ63=1,G63,0)</f>
        <v>0</v>
      </c>
      <c r="BB63" s="153">
        <f>IF(AZ63=2,G63,0)</f>
        <v>0</v>
      </c>
      <c r="BC63" s="153">
        <f>IF(AZ63=3,G63,0)</f>
        <v>0</v>
      </c>
      <c r="BD63" s="153">
        <f>IF(AZ63=4,G63,0)</f>
        <v>0</v>
      </c>
      <c r="BE63" s="153">
        <f>IF(AZ63=5,G63,0)</f>
        <v>0</v>
      </c>
      <c r="CA63" s="178">
        <v>1</v>
      </c>
      <c r="CB63" s="178">
        <v>7</v>
      </c>
      <c r="CZ63" s="153">
        <v>2.5000000000000001E-3</v>
      </c>
    </row>
    <row r="64" spans="1:104" x14ac:dyDescent="0.2">
      <c r="A64" s="179">
        <v>26</v>
      </c>
      <c r="B64" s="180" t="s">
        <v>167</v>
      </c>
      <c r="C64" s="181" t="s">
        <v>168</v>
      </c>
      <c r="D64" s="182" t="s">
        <v>123</v>
      </c>
      <c r="E64" s="183">
        <v>10</v>
      </c>
      <c r="F64" s="183">
        <v>0</v>
      </c>
      <c r="G64" s="184">
        <f>E64*F64</f>
        <v>0</v>
      </c>
      <c r="O64" s="178">
        <v>2</v>
      </c>
      <c r="AA64" s="153">
        <v>1</v>
      </c>
      <c r="AB64" s="153">
        <v>7</v>
      </c>
      <c r="AC64" s="153">
        <v>7</v>
      </c>
      <c r="AZ64" s="153">
        <v>2</v>
      </c>
      <c r="BA64" s="153">
        <f>IF(AZ64=1,G64,0)</f>
        <v>0</v>
      </c>
      <c r="BB64" s="153">
        <f>IF(AZ64=2,G64,0)</f>
        <v>0</v>
      </c>
      <c r="BC64" s="153">
        <f>IF(AZ64=3,G64,0)</f>
        <v>0</v>
      </c>
      <c r="BD64" s="153">
        <f>IF(AZ64=4,G64,0)</f>
        <v>0</v>
      </c>
      <c r="BE64" s="153">
        <f>IF(AZ64=5,G64,0)</f>
        <v>0</v>
      </c>
      <c r="CA64" s="178">
        <v>1</v>
      </c>
      <c r="CB64" s="178">
        <v>7</v>
      </c>
      <c r="CZ64" s="153">
        <v>3.5500000000000002E-3</v>
      </c>
    </row>
    <row r="65" spans="1:104" x14ac:dyDescent="0.2">
      <c r="A65" s="179">
        <v>27</v>
      </c>
      <c r="B65" s="180" t="s">
        <v>169</v>
      </c>
      <c r="C65" s="181" t="s">
        <v>170</v>
      </c>
      <c r="D65" s="182" t="s">
        <v>123</v>
      </c>
      <c r="E65" s="183">
        <v>8</v>
      </c>
      <c r="F65" s="183">
        <v>0</v>
      </c>
      <c r="G65" s="184">
        <f>E65*F65</f>
        <v>0</v>
      </c>
      <c r="O65" s="178">
        <v>2</v>
      </c>
      <c r="AA65" s="153">
        <v>1</v>
      </c>
      <c r="AB65" s="153">
        <v>7</v>
      </c>
      <c r="AC65" s="153">
        <v>7</v>
      </c>
      <c r="AZ65" s="153">
        <v>2</v>
      </c>
      <c r="BA65" s="153">
        <f>IF(AZ65=1,G65,0)</f>
        <v>0</v>
      </c>
      <c r="BB65" s="153">
        <f>IF(AZ65=2,G65,0)</f>
        <v>0</v>
      </c>
      <c r="BC65" s="153">
        <f>IF(AZ65=3,G65,0)</f>
        <v>0</v>
      </c>
      <c r="BD65" s="153">
        <f>IF(AZ65=4,G65,0)</f>
        <v>0</v>
      </c>
      <c r="BE65" s="153">
        <f>IF(AZ65=5,G65,0)</f>
        <v>0</v>
      </c>
      <c r="CA65" s="178">
        <v>1</v>
      </c>
      <c r="CB65" s="178">
        <v>7</v>
      </c>
      <c r="CZ65" s="153">
        <v>4.0299999999999997E-3</v>
      </c>
    </row>
    <row r="66" spans="1:104" x14ac:dyDescent="0.2">
      <c r="A66" s="179">
        <v>28</v>
      </c>
      <c r="B66" s="180" t="s">
        <v>171</v>
      </c>
      <c r="C66" s="181" t="s">
        <v>172</v>
      </c>
      <c r="D66" s="182" t="s">
        <v>116</v>
      </c>
      <c r="E66" s="183">
        <v>4</v>
      </c>
      <c r="F66" s="183">
        <v>0</v>
      </c>
      <c r="G66" s="184">
        <f>E66*F66</f>
        <v>0</v>
      </c>
      <c r="O66" s="178">
        <v>2</v>
      </c>
      <c r="AA66" s="153">
        <v>1</v>
      </c>
      <c r="AB66" s="153">
        <v>7</v>
      </c>
      <c r="AC66" s="153">
        <v>7</v>
      </c>
      <c r="AZ66" s="153">
        <v>2</v>
      </c>
      <c r="BA66" s="153">
        <f>IF(AZ66=1,G66,0)</f>
        <v>0</v>
      </c>
      <c r="BB66" s="153">
        <f>IF(AZ66=2,G66,0)</f>
        <v>0</v>
      </c>
      <c r="BC66" s="153">
        <f>IF(AZ66=3,G66,0)</f>
        <v>0</v>
      </c>
      <c r="BD66" s="153">
        <f>IF(AZ66=4,G66,0)</f>
        <v>0</v>
      </c>
      <c r="BE66" s="153">
        <f>IF(AZ66=5,G66,0)</f>
        <v>0</v>
      </c>
      <c r="CA66" s="178">
        <v>1</v>
      </c>
      <c r="CB66" s="178">
        <v>7</v>
      </c>
      <c r="CZ66" s="153">
        <v>0</v>
      </c>
    </row>
    <row r="67" spans="1:104" x14ac:dyDescent="0.2">
      <c r="A67" s="185"/>
      <c r="B67" s="187"/>
      <c r="C67" s="188" t="s">
        <v>173</v>
      </c>
      <c r="D67" s="189"/>
      <c r="E67" s="190">
        <v>4</v>
      </c>
      <c r="F67" s="191"/>
      <c r="G67" s="192"/>
      <c r="M67" s="186" t="s">
        <v>173</v>
      </c>
      <c r="O67" s="178"/>
    </row>
    <row r="68" spans="1:104" x14ac:dyDescent="0.2">
      <c r="A68" s="179">
        <v>29</v>
      </c>
      <c r="B68" s="180" t="s">
        <v>174</v>
      </c>
      <c r="C68" s="181" t="s">
        <v>175</v>
      </c>
      <c r="D68" s="182" t="s">
        <v>116</v>
      </c>
      <c r="E68" s="183">
        <v>6</v>
      </c>
      <c r="F68" s="183">
        <v>0</v>
      </c>
      <c r="G68" s="184">
        <f>E68*F68</f>
        <v>0</v>
      </c>
      <c r="O68" s="178">
        <v>2</v>
      </c>
      <c r="AA68" s="153">
        <v>1</v>
      </c>
      <c r="AB68" s="153">
        <v>7</v>
      </c>
      <c r="AC68" s="153">
        <v>7</v>
      </c>
      <c r="AZ68" s="153">
        <v>2</v>
      </c>
      <c r="BA68" s="153">
        <f>IF(AZ68=1,G68,0)</f>
        <v>0</v>
      </c>
      <c r="BB68" s="153">
        <f>IF(AZ68=2,G68,0)</f>
        <v>0</v>
      </c>
      <c r="BC68" s="153">
        <f>IF(AZ68=3,G68,0)</f>
        <v>0</v>
      </c>
      <c r="BD68" s="153">
        <f>IF(AZ68=4,G68,0)</f>
        <v>0</v>
      </c>
      <c r="BE68" s="153">
        <f>IF(AZ68=5,G68,0)</f>
        <v>0</v>
      </c>
      <c r="CA68" s="178">
        <v>1</v>
      </c>
      <c r="CB68" s="178">
        <v>7</v>
      </c>
      <c r="CZ68" s="153">
        <v>0</v>
      </c>
    </row>
    <row r="69" spans="1:104" x14ac:dyDescent="0.2">
      <c r="A69" s="185"/>
      <c r="B69" s="187"/>
      <c r="C69" s="188" t="s">
        <v>176</v>
      </c>
      <c r="D69" s="189"/>
      <c r="E69" s="190">
        <v>3</v>
      </c>
      <c r="F69" s="191"/>
      <c r="G69" s="192"/>
      <c r="M69" s="186" t="s">
        <v>176</v>
      </c>
      <c r="O69" s="178"/>
    </row>
    <row r="70" spans="1:104" x14ac:dyDescent="0.2">
      <c r="A70" s="185"/>
      <c r="B70" s="187"/>
      <c r="C70" s="188" t="s">
        <v>177</v>
      </c>
      <c r="D70" s="189"/>
      <c r="E70" s="190">
        <v>1</v>
      </c>
      <c r="F70" s="191"/>
      <c r="G70" s="192"/>
      <c r="M70" s="186" t="s">
        <v>177</v>
      </c>
      <c r="O70" s="178"/>
    </row>
    <row r="71" spans="1:104" x14ac:dyDescent="0.2">
      <c r="A71" s="185"/>
      <c r="B71" s="187"/>
      <c r="C71" s="188" t="s">
        <v>178</v>
      </c>
      <c r="D71" s="189"/>
      <c r="E71" s="190">
        <v>2</v>
      </c>
      <c r="F71" s="191"/>
      <c r="G71" s="192"/>
      <c r="M71" s="186" t="s">
        <v>178</v>
      </c>
      <c r="O71" s="178"/>
    </row>
    <row r="72" spans="1:104" x14ac:dyDescent="0.2">
      <c r="A72" s="179">
        <v>30</v>
      </c>
      <c r="B72" s="180" t="s">
        <v>179</v>
      </c>
      <c r="C72" s="181" t="s">
        <v>180</v>
      </c>
      <c r="D72" s="182" t="s">
        <v>116</v>
      </c>
      <c r="E72" s="183">
        <v>5</v>
      </c>
      <c r="F72" s="183">
        <v>0</v>
      </c>
      <c r="G72" s="184">
        <f>E72*F72</f>
        <v>0</v>
      </c>
      <c r="O72" s="178">
        <v>2</v>
      </c>
      <c r="AA72" s="153">
        <v>1</v>
      </c>
      <c r="AB72" s="153">
        <v>7</v>
      </c>
      <c r="AC72" s="153">
        <v>7</v>
      </c>
      <c r="AZ72" s="153">
        <v>2</v>
      </c>
      <c r="BA72" s="153">
        <f>IF(AZ72=1,G72,0)</f>
        <v>0</v>
      </c>
      <c r="BB72" s="153">
        <f>IF(AZ72=2,G72,0)</f>
        <v>0</v>
      </c>
      <c r="BC72" s="153">
        <f>IF(AZ72=3,G72,0)</f>
        <v>0</v>
      </c>
      <c r="BD72" s="153">
        <f>IF(AZ72=4,G72,0)</f>
        <v>0</v>
      </c>
      <c r="BE72" s="153">
        <f>IF(AZ72=5,G72,0)</f>
        <v>0</v>
      </c>
      <c r="CA72" s="178">
        <v>1</v>
      </c>
      <c r="CB72" s="178">
        <v>7</v>
      </c>
      <c r="CZ72" s="153">
        <v>0</v>
      </c>
    </row>
    <row r="73" spans="1:104" x14ac:dyDescent="0.2">
      <c r="A73" s="185"/>
      <c r="B73" s="187"/>
      <c r="C73" s="188" t="s">
        <v>181</v>
      </c>
      <c r="D73" s="189"/>
      <c r="E73" s="190">
        <v>5</v>
      </c>
      <c r="F73" s="191"/>
      <c r="G73" s="192"/>
      <c r="M73" s="186" t="s">
        <v>181</v>
      </c>
      <c r="O73" s="178"/>
    </row>
    <row r="74" spans="1:104" ht="22.5" x14ac:dyDescent="0.2">
      <c r="A74" s="179">
        <v>31</v>
      </c>
      <c r="B74" s="180" t="s">
        <v>182</v>
      </c>
      <c r="C74" s="181" t="s">
        <v>183</v>
      </c>
      <c r="D74" s="182" t="s">
        <v>116</v>
      </c>
      <c r="E74" s="183">
        <v>1</v>
      </c>
      <c r="F74" s="183">
        <v>0</v>
      </c>
      <c r="G74" s="184">
        <f>E74*F74</f>
        <v>0</v>
      </c>
      <c r="O74" s="178">
        <v>2</v>
      </c>
      <c r="AA74" s="153">
        <v>1</v>
      </c>
      <c r="AB74" s="153">
        <v>7</v>
      </c>
      <c r="AC74" s="153">
        <v>7</v>
      </c>
      <c r="AZ74" s="153">
        <v>2</v>
      </c>
      <c r="BA74" s="153">
        <f>IF(AZ74=1,G74,0)</f>
        <v>0</v>
      </c>
      <c r="BB74" s="153">
        <f>IF(AZ74=2,G74,0)</f>
        <v>0</v>
      </c>
      <c r="BC74" s="153">
        <f>IF(AZ74=3,G74,0)</f>
        <v>0</v>
      </c>
      <c r="BD74" s="153">
        <f>IF(AZ74=4,G74,0)</f>
        <v>0</v>
      </c>
      <c r="BE74" s="153">
        <f>IF(AZ74=5,G74,0)</f>
        <v>0</v>
      </c>
      <c r="CA74" s="178">
        <v>1</v>
      </c>
      <c r="CB74" s="178">
        <v>7</v>
      </c>
      <c r="CZ74" s="153">
        <v>9.6000000000000002E-4</v>
      </c>
    </row>
    <row r="75" spans="1:104" ht="22.5" x14ac:dyDescent="0.2">
      <c r="A75" s="179">
        <v>32</v>
      </c>
      <c r="B75" s="180" t="s">
        <v>184</v>
      </c>
      <c r="C75" s="181" t="s">
        <v>185</v>
      </c>
      <c r="D75" s="182" t="s">
        <v>116</v>
      </c>
      <c r="E75" s="183">
        <v>1</v>
      </c>
      <c r="F75" s="183">
        <v>0</v>
      </c>
      <c r="G75" s="184">
        <f>E75*F75</f>
        <v>0</v>
      </c>
      <c r="O75" s="178">
        <v>2</v>
      </c>
      <c r="AA75" s="153">
        <v>1</v>
      </c>
      <c r="AB75" s="153">
        <v>7</v>
      </c>
      <c r="AC75" s="153">
        <v>7</v>
      </c>
      <c r="AZ75" s="153">
        <v>2</v>
      </c>
      <c r="BA75" s="153">
        <f>IF(AZ75=1,G75,0)</f>
        <v>0</v>
      </c>
      <c r="BB75" s="153">
        <f>IF(AZ75=2,G75,0)</f>
        <v>0</v>
      </c>
      <c r="BC75" s="153">
        <f>IF(AZ75=3,G75,0)</f>
        <v>0</v>
      </c>
      <c r="BD75" s="153">
        <f>IF(AZ75=4,G75,0)</f>
        <v>0</v>
      </c>
      <c r="BE75" s="153">
        <f>IF(AZ75=5,G75,0)</f>
        <v>0</v>
      </c>
      <c r="CA75" s="178">
        <v>1</v>
      </c>
      <c r="CB75" s="178">
        <v>7</v>
      </c>
      <c r="CZ75" s="153">
        <v>3.8E-3</v>
      </c>
    </row>
    <row r="76" spans="1:104" x14ac:dyDescent="0.2">
      <c r="A76" s="179">
        <v>33</v>
      </c>
      <c r="B76" s="180" t="s">
        <v>186</v>
      </c>
      <c r="C76" s="181" t="s">
        <v>187</v>
      </c>
      <c r="D76" s="182" t="s">
        <v>123</v>
      </c>
      <c r="E76" s="183">
        <v>59</v>
      </c>
      <c r="F76" s="183">
        <v>0</v>
      </c>
      <c r="G76" s="184">
        <f>E76*F76</f>
        <v>0</v>
      </c>
      <c r="O76" s="178">
        <v>2</v>
      </c>
      <c r="AA76" s="153">
        <v>1</v>
      </c>
      <c r="AB76" s="153">
        <v>7</v>
      </c>
      <c r="AC76" s="153">
        <v>7</v>
      </c>
      <c r="AZ76" s="153">
        <v>2</v>
      </c>
      <c r="BA76" s="153">
        <f>IF(AZ76=1,G76,0)</f>
        <v>0</v>
      </c>
      <c r="BB76" s="153">
        <f>IF(AZ76=2,G76,0)</f>
        <v>0</v>
      </c>
      <c r="BC76" s="153">
        <f>IF(AZ76=3,G76,0)</f>
        <v>0</v>
      </c>
      <c r="BD76" s="153">
        <f>IF(AZ76=4,G76,0)</f>
        <v>0</v>
      </c>
      <c r="BE76" s="153">
        <f>IF(AZ76=5,G76,0)</f>
        <v>0</v>
      </c>
      <c r="CA76" s="178">
        <v>1</v>
      </c>
      <c r="CB76" s="178">
        <v>7</v>
      </c>
      <c r="CZ76" s="153">
        <v>0</v>
      </c>
    </row>
    <row r="77" spans="1:104" x14ac:dyDescent="0.2">
      <c r="A77" s="185"/>
      <c r="B77" s="187"/>
      <c r="C77" s="188" t="s">
        <v>188</v>
      </c>
      <c r="D77" s="189"/>
      <c r="E77" s="190">
        <v>59</v>
      </c>
      <c r="F77" s="191"/>
      <c r="G77" s="192"/>
      <c r="M77" s="186" t="s">
        <v>188</v>
      </c>
      <c r="O77" s="178"/>
    </row>
    <row r="78" spans="1:104" x14ac:dyDescent="0.2">
      <c r="A78" s="179">
        <v>34</v>
      </c>
      <c r="B78" s="180" t="s">
        <v>189</v>
      </c>
      <c r="C78" s="181" t="s">
        <v>190</v>
      </c>
      <c r="D78" s="182" t="s">
        <v>61</v>
      </c>
      <c r="E78" s="183"/>
      <c r="F78" s="183">
        <v>0</v>
      </c>
      <c r="G78" s="184">
        <f>E78*F78</f>
        <v>0</v>
      </c>
      <c r="O78" s="178">
        <v>2</v>
      </c>
      <c r="AA78" s="153">
        <v>7</v>
      </c>
      <c r="AB78" s="153">
        <v>1002</v>
      </c>
      <c r="AC78" s="153">
        <v>5</v>
      </c>
      <c r="AZ78" s="153">
        <v>2</v>
      </c>
      <c r="BA78" s="153">
        <f>IF(AZ78=1,G78,0)</f>
        <v>0</v>
      </c>
      <c r="BB78" s="153">
        <f>IF(AZ78=2,G78,0)</f>
        <v>0</v>
      </c>
      <c r="BC78" s="153">
        <f>IF(AZ78=3,G78,0)</f>
        <v>0</v>
      </c>
      <c r="BD78" s="153">
        <f>IF(AZ78=4,G78,0)</f>
        <v>0</v>
      </c>
      <c r="BE78" s="153">
        <f>IF(AZ78=5,G78,0)</f>
        <v>0</v>
      </c>
      <c r="CA78" s="178">
        <v>7</v>
      </c>
      <c r="CB78" s="178">
        <v>1002</v>
      </c>
      <c r="CZ78" s="153">
        <v>0</v>
      </c>
    </row>
    <row r="79" spans="1:104" x14ac:dyDescent="0.2">
      <c r="A79" s="179">
        <v>35</v>
      </c>
      <c r="B79" s="180" t="s">
        <v>191</v>
      </c>
      <c r="C79" s="181" t="s">
        <v>192</v>
      </c>
      <c r="D79" s="182" t="s">
        <v>61</v>
      </c>
      <c r="E79" s="183"/>
      <c r="F79" s="183">
        <v>0</v>
      </c>
      <c r="G79" s="184">
        <f>E79*F79</f>
        <v>0</v>
      </c>
      <c r="O79" s="178">
        <v>2</v>
      </c>
      <c r="AA79" s="153">
        <v>7</v>
      </c>
      <c r="AB79" s="153">
        <v>1002</v>
      </c>
      <c r="AC79" s="153">
        <v>5</v>
      </c>
      <c r="AZ79" s="153">
        <v>2</v>
      </c>
      <c r="BA79" s="153">
        <f>IF(AZ79=1,G79,0)</f>
        <v>0</v>
      </c>
      <c r="BB79" s="153">
        <f>IF(AZ79=2,G79,0)</f>
        <v>0</v>
      </c>
      <c r="BC79" s="153">
        <f>IF(AZ79=3,G79,0)</f>
        <v>0</v>
      </c>
      <c r="BD79" s="153">
        <f>IF(AZ79=4,G79,0)</f>
        <v>0</v>
      </c>
      <c r="BE79" s="153">
        <f>IF(AZ79=5,G79,0)</f>
        <v>0</v>
      </c>
      <c r="CA79" s="178">
        <v>7</v>
      </c>
      <c r="CB79" s="178">
        <v>1002</v>
      </c>
      <c r="CZ79" s="153">
        <v>0</v>
      </c>
    </row>
    <row r="80" spans="1:104" x14ac:dyDescent="0.2">
      <c r="A80" s="193"/>
      <c r="B80" s="194" t="s">
        <v>75</v>
      </c>
      <c r="C80" s="195" t="str">
        <f>CONCATENATE(B56," ",C56)</f>
        <v>721 Vnitřní kanalizace</v>
      </c>
      <c r="D80" s="196"/>
      <c r="E80" s="197"/>
      <c r="F80" s="198"/>
      <c r="G80" s="199">
        <f>SUM(G56:G79)</f>
        <v>0</v>
      </c>
      <c r="O80" s="178">
        <v>4</v>
      </c>
      <c r="BA80" s="200">
        <f>SUM(BA56:BA79)</f>
        <v>0</v>
      </c>
      <c r="BB80" s="200">
        <f>SUM(BB56:BB79)</f>
        <v>0</v>
      </c>
      <c r="BC80" s="200">
        <f>SUM(BC56:BC79)</f>
        <v>0</v>
      </c>
      <c r="BD80" s="200">
        <f>SUM(BD56:BD79)</f>
        <v>0</v>
      </c>
      <c r="BE80" s="200">
        <f>SUM(BE56:BE79)</f>
        <v>0</v>
      </c>
    </row>
    <row r="81" spans="1:104" x14ac:dyDescent="0.2">
      <c r="A81" s="172" t="s">
        <v>72</v>
      </c>
      <c r="B81" s="173" t="s">
        <v>193</v>
      </c>
      <c r="C81" s="174" t="s">
        <v>194</v>
      </c>
      <c r="D81" s="175"/>
      <c r="E81" s="176"/>
      <c r="F81" s="176"/>
      <c r="G81" s="177"/>
      <c r="O81" s="178">
        <v>1</v>
      </c>
    </row>
    <row r="82" spans="1:104" x14ac:dyDescent="0.2">
      <c r="A82" s="179">
        <v>36</v>
      </c>
      <c r="B82" s="180" t="s">
        <v>195</v>
      </c>
      <c r="C82" s="181" t="s">
        <v>196</v>
      </c>
      <c r="D82" s="182" t="s">
        <v>123</v>
      </c>
      <c r="E82" s="183">
        <v>60</v>
      </c>
      <c r="F82" s="183">
        <v>0</v>
      </c>
      <c r="G82" s="184">
        <f>E82*F82</f>
        <v>0</v>
      </c>
      <c r="O82" s="178">
        <v>2</v>
      </c>
      <c r="AA82" s="153">
        <v>1</v>
      </c>
      <c r="AB82" s="153">
        <v>7</v>
      </c>
      <c r="AC82" s="153">
        <v>7</v>
      </c>
      <c r="AZ82" s="153">
        <v>2</v>
      </c>
      <c r="BA82" s="153">
        <f>IF(AZ82=1,G82,0)</f>
        <v>0</v>
      </c>
      <c r="BB82" s="153">
        <f>IF(AZ82=2,G82,0)</f>
        <v>0</v>
      </c>
      <c r="BC82" s="153">
        <f>IF(AZ82=3,G82,0)</f>
        <v>0</v>
      </c>
      <c r="BD82" s="153">
        <f>IF(AZ82=4,G82,0)</f>
        <v>0</v>
      </c>
      <c r="BE82" s="153">
        <f>IF(AZ82=5,G82,0)</f>
        <v>0</v>
      </c>
      <c r="CA82" s="178">
        <v>1</v>
      </c>
      <c r="CB82" s="178">
        <v>7</v>
      </c>
      <c r="CZ82" s="153">
        <v>4.0299999999999997E-3</v>
      </c>
    </row>
    <row r="83" spans="1:104" x14ac:dyDescent="0.2">
      <c r="A83" s="179">
        <v>37</v>
      </c>
      <c r="B83" s="180" t="s">
        <v>197</v>
      </c>
      <c r="C83" s="181" t="s">
        <v>198</v>
      </c>
      <c r="D83" s="182" t="s">
        <v>123</v>
      </c>
      <c r="E83" s="183">
        <v>30</v>
      </c>
      <c r="F83" s="183">
        <v>0</v>
      </c>
      <c r="G83" s="184">
        <f>E83*F83</f>
        <v>0</v>
      </c>
      <c r="O83" s="178">
        <v>2</v>
      </c>
      <c r="AA83" s="153">
        <v>1</v>
      </c>
      <c r="AB83" s="153">
        <v>7</v>
      </c>
      <c r="AC83" s="153">
        <v>7</v>
      </c>
      <c r="AZ83" s="153">
        <v>2</v>
      </c>
      <c r="BA83" s="153">
        <f>IF(AZ83=1,G83,0)</f>
        <v>0</v>
      </c>
      <c r="BB83" s="153">
        <f>IF(AZ83=2,G83,0)</f>
        <v>0</v>
      </c>
      <c r="BC83" s="153">
        <f>IF(AZ83=3,G83,0)</f>
        <v>0</v>
      </c>
      <c r="BD83" s="153">
        <f>IF(AZ83=4,G83,0)</f>
        <v>0</v>
      </c>
      <c r="BE83" s="153">
        <f>IF(AZ83=5,G83,0)</f>
        <v>0</v>
      </c>
      <c r="CA83" s="178">
        <v>1</v>
      </c>
      <c r="CB83" s="178">
        <v>7</v>
      </c>
      <c r="CZ83" s="153">
        <v>5.2399999999999999E-3</v>
      </c>
    </row>
    <row r="84" spans="1:104" x14ac:dyDescent="0.2">
      <c r="A84" s="179">
        <v>38</v>
      </c>
      <c r="B84" s="180" t="s">
        <v>199</v>
      </c>
      <c r="C84" s="181" t="s">
        <v>200</v>
      </c>
      <c r="D84" s="182" t="s">
        <v>116</v>
      </c>
      <c r="E84" s="183">
        <v>4</v>
      </c>
      <c r="F84" s="183">
        <v>0</v>
      </c>
      <c r="G84" s="184">
        <f>E84*F84</f>
        <v>0</v>
      </c>
      <c r="O84" s="178">
        <v>2</v>
      </c>
      <c r="AA84" s="153">
        <v>1</v>
      </c>
      <c r="AB84" s="153">
        <v>7</v>
      </c>
      <c r="AC84" s="153">
        <v>7</v>
      </c>
      <c r="AZ84" s="153">
        <v>2</v>
      </c>
      <c r="BA84" s="153">
        <f>IF(AZ84=1,G84,0)</f>
        <v>0</v>
      </c>
      <c r="BB84" s="153">
        <f>IF(AZ84=2,G84,0)</f>
        <v>0</v>
      </c>
      <c r="BC84" s="153">
        <f>IF(AZ84=3,G84,0)</f>
        <v>0</v>
      </c>
      <c r="BD84" s="153">
        <f>IF(AZ84=4,G84,0)</f>
        <v>0</v>
      </c>
      <c r="BE84" s="153">
        <f>IF(AZ84=5,G84,0)</f>
        <v>0</v>
      </c>
      <c r="CA84" s="178">
        <v>1</v>
      </c>
      <c r="CB84" s="178">
        <v>7</v>
      </c>
      <c r="CZ84" s="153">
        <v>6.3000000000000003E-4</v>
      </c>
    </row>
    <row r="85" spans="1:104" x14ac:dyDescent="0.2">
      <c r="A85" s="185"/>
      <c r="B85" s="187"/>
      <c r="C85" s="188" t="s">
        <v>176</v>
      </c>
      <c r="D85" s="189"/>
      <c r="E85" s="190">
        <v>3</v>
      </c>
      <c r="F85" s="191"/>
      <c r="G85" s="192"/>
      <c r="M85" s="186" t="s">
        <v>176</v>
      </c>
      <c r="O85" s="178"/>
    </row>
    <row r="86" spans="1:104" x14ac:dyDescent="0.2">
      <c r="A86" s="185"/>
      <c r="B86" s="187"/>
      <c r="C86" s="188" t="s">
        <v>73</v>
      </c>
      <c r="D86" s="189"/>
      <c r="E86" s="190">
        <v>1</v>
      </c>
      <c r="F86" s="191"/>
      <c r="G86" s="192"/>
      <c r="M86" s="186">
        <v>1</v>
      </c>
      <c r="O86" s="178"/>
    </row>
    <row r="87" spans="1:104" x14ac:dyDescent="0.2">
      <c r="A87" s="179">
        <v>39</v>
      </c>
      <c r="B87" s="180" t="s">
        <v>201</v>
      </c>
      <c r="C87" s="181" t="s">
        <v>202</v>
      </c>
      <c r="D87" s="182" t="s">
        <v>203</v>
      </c>
      <c r="E87" s="183">
        <v>5</v>
      </c>
      <c r="F87" s="183">
        <v>0</v>
      </c>
      <c r="G87" s="184">
        <f>E87*F87</f>
        <v>0</v>
      </c>
      <c r="O87" s="178">
        <v>2</v>
      </c>
      <c r="AA87" s="153">
        <v>1</v>
      </c>
      <c r="AB87" s="153">
        <v>7</v>
      </c>
      <c r="AC87" s="153">
        <v>7</v>
      </c>
      <c r="AZ87" s="153">
        <v>2</v>
      </c>
      <c r="BA87" s="153">
        <f>IF(AZ87=1,G87,0)</f>
        <v>0</v>
      </c>
      <c r="BB87" s="153">
        <f>IF(AZ87=2,G87,0)</f>
        <v>0</v>
      </c>
      <c r="BC87" s="153">
        <f>IF(AZ87=3,G87,0)</f>
        <v>0</v>
      </c>
      <c r="BD87" s="153">
        <f>IF(AZ87=4,G87,0)</f>
        <v>0</v>
      </c>
      <c r="BE87" s="153">
        <f>IF(AZ87=5,G87,0)</f>
        <v>0</v>
      </c>
      <c r="CA87" s="178">
        <v>1</v>
      </c>
      <c r="CB87" s="178">
        <v>7</v>
      </c>
      <c r="CZ87" s="153">
        <v>1.48E-3</v>
      </c>
    </row>
    <row r="88" spans="1:104" x14ac:dyDescent="0.2">
      <c r="A88" s="185"/>
      <c r="B88" s="187"/>
      <c r="C88" s="188" t="s">
        <v>173</v>
      </c>
      <c r="D88" s="189"/>
      <c r="E88" s="190">
        <v>4</v>
      </c>
      <c r="F88" s="191"/>
      <c r="G88" s="192"/>
      <c r="M88" s="186" t="s">
        <v>173</v>
      </c>
      <c r="O88" s="178"/>
    </row>
    <row r="89" spans="1:104" x14ac:dyDescent="0.2">
      <c r="A89" s="185"/>
      <c r="B89" s="187"/>
      <c r="C89" s="188" t="s">
        <v>177</v>
      </c>
      <c r="D89" s="189"/>
      <c r="E89" s="190">
        <v>1</v>
      </c>
      <c r="F89" s="191"/>
      <c r="G89" s="192"/>
      <c r="M89" s="186" t="s">
        <v>177</v>
      </c>
      <c r="O89" s="178"/>
    </row>
    <row r="90" spans="1:104" x14ac:dyDescent="0.2">
      <c r="A90" s="179">
        <v>40</v>
      </c>
      <c r="B90" s="180" t="s">
        <v>204</v>
      </c>
      <c r="C90" s="181" t="s">
        <v>205</v>
      </c>
      <c r="D90" s="182" t="s">
        <v>206</v>
      </c>
      <c r="E90" s="183">
        <v>1</v>
      </c>
      <c r="F90" s="183">
        <v>0</v>
      </c>
      <c r="G90" s="184">
        <f>E90*F90</f>
        <v>0</v>
      </c>
      <c r="O90" s="178">
        <v>2</v>
      </c>
      <c r="AA90" s="153">
        <v>1</v>
      </c>
      <c r="AB90" s="153">
        <v>7</v>
      </c>
      <c r="AC90" s="153">
        <v>7</v>
      </c>
      <c r="AZ90" s="153">
        <v>2</v>
      </c>
      <c r="BA90" s="153">
        <f>IF(AZ90=1,G90,0)</f>
        <v>0</v>
      </c>
      <c r="BB90" s="153">
        <f>IF(AZ90=2,G90,0)</f>
        <v>0</v>
      </c>
      <c r="BC90" s="153">
        <f>IF(AZ90=3,G90,0)</f>
        <v>0</v>
      </c>
      <c r="BD90" s="153">
        <f>IF(AZ90=4,G90,0)</f>
        <v>0</v>
      </c>
      <c r="BE90" s="153">
        <f>IF(AZ90=5,G90,0)</f>
        <v>0</v>
      </c>
      <c r="CA90" s="178">
        <v>1</v>
      </c>
      <c r="CB90" s="178">
        <v>7</v>
      </c>
      <c r="CZ90" s="153">
        <v>5.6999999999999998E-4</v>
      </c>
    </row>
    <row r="91" spans="1:104" x14ac:dyDescent="0.2">
      <c r="A91" s="179">
        <v>41</v>
      </c>
      <c r="B91" s="180" t="s">
        <v>207</v>
      </c>
      <c r="C91" s="181" t="s">
        <v>208</v>
      </c>
      <c r="D91" s="182" t="s">
        <v>123</v>
      </c>
      <c r="E91" s="183">
        <v>90</v>
      </c>
      <c r="F91" s="183">
        <v>0</v>
      </c>
      <c r="G91" s="184">
        <f>E91*F91</f>
        <v>0</v>
      </c>
      <c r="O91" s="178">
        <v>2</v>
      </c>
      <c r="AA91" s="153">
        <v>1</v>
      </c>
      <c r="AB91" s="153">
        <v>7</v>
      </c>
      <c r="AC91" s="153">
        <v>7</v>
      </c>
      <c r="AZ91" s="153">
        <v>2</v>
      </c>
      <c r="BA91" s="153">
        <f>IF(AZ91=1,G91,0)</f>
        <v>0</v>
      </c>
      <c r="BB91" s="153">
        <f>IF(AZ91=2,G91,0)</f>
        <v>0</v>
      </c>
      <c r="BC91" s="153">
        <f>IF(AZ91=3,G91,0)</f>
        <v>0</v>
      </c>
      <c r="BD91" s="153">
        <f>IF(AZ91=4,G91,0)</f>
        <v>0</v>
      </c>
      <c r="BE91" s="153">
        <f>IF(AZ91=5,G91,0)</f>
        <v>0</v>
      </c>
      <c r="CA91" s="178">
        <v>1</v>
      </c>
      <c r="CB91" s="178">
        <v>7</v>
      </c>
      <c r="CZ91" s="153">
        <v>1.8000000000000001E-4</v>
      </c>
    </row>
    <row r="92" spans="1:104" x14ac:dyDescent="0.2">
      <c r="A92" s="179">
        <v>42</v>
      </c>
      <c r="B92" s="180" t="s">
        <v>209</v>
      </c>
      <c r="C92" s="181" t="s">
        <v>210</v>
      </c>
      <c r="D92" s="182" t="s">
        <v>123</v>
      </c>
      <c r="E92" s="183">
        <v>90</v>
      </c>
      <c r="F92" s="183">
        <v>0</v>
      </c>
      <c r="G92" s="184">
        <f>E92*F92</f>
        <v>0</v>
      </c>
      <c r="O92" s="178">
        <v>2</v>
      </c>
      <c r="AA92" s="153">
        <v>1</v>
      </c>
      <c r="AB92" s="153">
        <v>7</v>
      </c>
      <c r="AC92" s="153">
        <v>7</v>
      </c>
      <c r="AZ92" s="153">
        <v>2</v>
      </c>
      <c r="BA92" s="153">
        <f>IF(AZ92=1,G92,0)</f>
        <v>0</v>
      </c>
      <c r="BB92" s="153">
        <f>IF(AZ92=2,G92,0)</f>
        <v>0</v>
      </c>
      <c r="BC92" s="153">
        <f>IF(AZ92=3,G92,0)</f>
        <v>0</v>
      </c>
      <c r="BD92" s="153">
        <f>IF(AZ92=4,G92,0)</f>
        <v>0</v>
      </c>
      <c r="BE92" s="153">
        <f>IF(AZ92=5,G92,0)</f>
        <v>0</v>
      </c>
      <c r="CA92" s="178">
        <v>1</v>
      </c>
      <c r="CB92" s="178">
        <v>7</v>
      </c>
      <c r="CZ92" s="153">
        <v>1.0000000000000001E-5</v>
      </c>
    </row>
    <row r="93" spans="1:104" ht="22.5" x14ac:dyDescent="0.2">
      <c r="A93" s="179">
        <v>43</v>
      </c>
      <c r="B93" s="180" t="s">
        <v>211</v>
      </c>
      <c r="C93" s="181" t="s">
        <v>212</v>
      </c>
      <c r="D93" s="182" t="s">
        <v>213</v>
      </c>
      <c r="E93" s="183">
        <v>1</v>
      </c>
      <c r="F93" s="183">
        <v>0</v>
      </c>
      <c r="G93" s="184">
        <f>E93*F93</f>
        <v>0</v>
      </c>
      <c r="O93" s="178">
        <v>2</v>
      </c>
      <c r="AA93" s="153">
        <v>12</v>
      </c>
      <c r="AB93" s="153">
        <v>0</v>
      </c>
      <c r="AC93" s="153">
        <v>2</v>
      </c>
      <c r="AZ93" s="153">
        <v>2</v>
      </c>
      <c r="BA93" s="153">
        <f>IF(AZ93=1,G93,0)</f>
        <v>0</v>
      </c>
      <c r="BB93" s="153">
        <f>IF(AZ93=2,G93,0)</f>
        <v>0</v>
      </c>
      <c r="BC93" s="153">
        <f>IF(AZ93=3,G93,0)</f>
        <v>0</v>
      </c>
      <c r="BD93" s="153">
        <f>IF(AZ93=4,G93,0)</f>
        <v>0</v>
      </c>
      <c r="BE93" s="153">
        <f>IF(AZ93=5,G93,0)</f>
        <v>0</v>
      </c>
      <c r="CA93" s="178">
        <v>12</v>
      </c>
      <c r="CB93" s="178">
        <v>0</v>
      </c>
      <c r="CZ93" s="153">
        <v>0</v>
      </c>
    </row>
    <row r="94" spans="1:104" x14ac:dyDescent="0.2">
      <c r="A94" s="179">
        <v>44</v>
      </c>
      <c r="B94" s="180" t="s">
        <v>214</v>
      </c>
      <c r="C94" s="181" t="s">
        <v>215</v>
      </c>
      <c r="D94" s="182" t="s">
        <v>123</v>
      </c>
      <c r="E94" s="183">
        <v>60</v>
      </c>
      <c r="F94" s="183">
        <v>0</v>
      </c>
      <c r="G94" s="184">
        <f>E94*F94</f>
        <v>0</v>
      </c>
      <c r="O94" s="178">
        <v>2</v>
      </c>
      <c r="AA94" s="153">
        <v>3</v>
      </c>
      <c r="AB94" s="153">
        <v>7</v>
      </c>
      <c r="AC94" s="153">
        <v>283771360</v>
      </c>
      <c r="AZ94" s="153">
        <v>2</v>
      </c>
      <c r="BA94" s="153">
        <f>IF(AZ94=1,G94,0)</f>
        <v>0</v>
      </c>
      <c r="BB94" s="153">
        <f>IF(AZ94=2,G94,0)</f>
        <v>0</v>
      </c>
      <c r="BC94" s="153">
        <f>IF(AZ94=3,G94,0)</f>
        <v>0</v>
      </c>
      <c r="BD94" s="153">
        <f>IF(AZ94=4,G94,0)</f>
        <v>0</v>
      </c>
      <c r="BE94" s="153">
        <f>IF(AZ94=5,G94,0)</f>
        <v>0</v>
      </c>
      <c r="CA94" s="178">
        <v>3</v>
      </c>
      <c r="CB94" s="178">
        <v>7</v>
      </c>
      <c r="CZ94" s="153">
        <v>0</v>
      </c>
    </row>
    <row r="95" spans="1:104" x14ac:dyDescent="0.2">
      <c r="A95" s="179">
        <v>45</v>
      </c>
      <c r="B95" s="180" t="s">
        <v>216</v>
      </c>
      <c r="C95" s="181" t="s">
        <v>217</v>
      </c>
      <c r="D95" s="182" t="s">
        <v>123</v>
      </c>
      <c r="E95" s="183">
        <v>30</v>
      </c>
      <c r="F95" s="183">
        <v>0</v>
      </c>
      <c r="G95" s="184">
        <f>E95*F95</f>
        <v>0</v>
      </c>
      <c r="O95" s="178">
        <v>2</v>
      </c>
      <c r="AA95" s="153">
        <v>3</v>
      </c>
      <c r="AB95" s="153">
        <v>7</v>
      </c>
      <c r="AC95" s="153">
        <v>28377136011</v>
      </c>
      <c r="AZ95" s="153">
        <v>2</v>
      </c>
      <c r="BA95" s="153">
        <f>IF(AZ95=1,G95,0)</f>
        <v>0</v>
      </c>
      <c r="BB95" s="153">
        <f>IF(AZ95=2,G95,0)</f>
        <v>0</v>
      </c>
      <c r="BC95" s="153">
        <f>IF(AZ95=3,G95,0)</f>
        <v>0</v>
      </c>
      <c r="BD95" s="153">
        <f>IF(AZ95=4,G95,0)</f>
        <v>0</v>
      </c>
      <c r="BE95" s="153">
        <f>IF(AZ95=5,G95,0)</f>
        <v>0</v>
      </c>
      <c r="CA95" s="178">
        <v>3</v>
      </c>
      <c r="CB95" s="178">
        <v>7</v>
      </c>
      <c r="CZ95" s="153">
        <v>0</v>
      </c>
    </row>
    <row r="96" spans="1:104" x14ac:dyDescent="0.2">
      <c r="A96" s="179">
        <v>46</v>
      </c>
      <c r="B96" s="180" t="s">
        <v>218</v>
      </c>
      <c r="C96" s="181" t="s">
        <v>219</v>
      </c>
      <c r="D96" s="182" t="s">
        <v>116</v>
      </c>
      <c r="E96" s="183">
        <v>4</v>
      </c>
      <c r="F96" s="183">
        <v>0</v>
      </c>
      <c r="G96" s="184">
        <f>E96*F96</f>
        <v>0</v>
      </c>
      <c r="O96" s="178">
        <v>2</v>
      </c>
      <c r="AA96" s="153">
        <v>3</v>
      </c>
      <c r="AB96" s="153">
        <v>7</v>
      </c>
      <c r="AC96" s="153">
        <v>551100010</v>
      </c>
      <c r="AZ96" s="153">
        <v>2</v>
      </c>
      <c r="BA96" s="153">
        <f>IF(AZ96=1,G96,0)</f>
        <v>0</v>
      </c>
      <c r="BB96" s="153">
        <f>IF(AZ96=2,G96,0)</f>
        <v>0</v>
      </c>
      <c r="BC96" s="153">
        <f>IF(AZ96=3,G96,0)</f>
        <v>0</v>
      </c>
      <c r="BD96" s="153">
        <f>IF(AZ96=4,G96,0)</f>
        <v>0</v>
      </c>
      <c r="BE96" s="153">
        <f>IF(AZ96=5,G96,0)</f>
        <v>0</v>
      </c>
      <c r="CA96" s="178">
        <v>3</v>
      </c>
      <c r="CB96" s="178">
        <v>7</v>
      </c>
      <c r="CZ96" s="153">
        <v>1.3999999999999999E-4</v>
      </c>
    </row>
    <row r="97" spans="1:104" x14ac:dyDescent="0.2">
      <c r="A97" s="179">
        <v>47</v>
      </c>
      <c r="B97" s="180" t="s">
        <v>220</v>
      </c>
      <c r="C97" s="181" t="s">
        <v>221</v>
      </c>
      <c r="D97" s="182" t="s">
        <v>116</v>
      </c>
      <c r="E97" s="183">
        <v>2</v>
      </c>
      <c r="F97" s="183">
        <v>0</v>
      </c>
      <c r="G97" s="184">
        <f>E97*F97</f>
        <v>0</v>
      </c>
      <c r="O97" s="178">
        <v>2</v>
      </c>
      <c r="AA97" s="153">
        <v>3</v>
      </c>
      <c r="AB97" s="153">
        <v>7</v>
      </c>
      <c r="AC97" s="153">
        <v>551100011</v>
      </c>
      <c r="AZ97" s="153">
        <v>2</v>
      </c>
      <c r="BA97" s="153">
        <f>IF(AZ97=1,G97,0)</f>
        <v>0</v>
      </c>
      <c r="BB97" s="153">
        <f>IF(AZ97=2,G97,0)</f>
        <v>0</v>
      </c>
      <c r="BC97" s="153">
        <f>IF(AZ97=3,G97,0)</f>
        <v>0</v>
      </c>
      <c r="BD97" s="153">
        <f>IF(AZ97=4,G97,0)</f>
        <v>0</v>
      </c>
      <c r="BE97" s="153">
        <f>IF(AZ97=5,G97,0)</f>
        <v>0</v>
      </c>
      <c r="CA97" s="178">
        <v>3</v>
      </c>
      <c r="CB97" s="178">
        <v>7</v>
      </c>
      <c r="CZ97" s="153">
        <v>2.0000000000000001E-4</v>
      </c>
    </row>
    <row r="98" spans="1:104" ht="22.5" x14ac:dyDescent="0.2">
      <c r="A98" s="179">
        <v>48</v>
      </c>
      <c r="B98" s="180" t="s">
        <v>222</v>
      </c>
      <c r="C98" s="181" t="s">
        <v>223</v>
      </c>
      <c r="D98" s="182" t="s">
        <v>116</v>
      </c>
      <c r="E98" s="183">
        <v>1</v>
      </c>
      <c r="F98" s="183">
        <v>0</v>
      </c>
      <c r="G98" s="184">
        <f>E98*F98</f>
        <v>0</v>
      </c>
      <c r="O98" s="178">
        <v>2</v>
      </c>
      <c r="AA98" s="153">
        <v>12</v>
      </c>
      <c r="AB98" s="153">
        <v>1</v>
      </c>
      <c r="AC98" s="153">
        <v>3</v>
      </c>
      <c r="AZ98" s="153">
        <v>2</v>
      </c>
      <c r="BA98" s="153">
        <f>IF(AZ98=1,G98,0)</f>
        <v>0</v>
      </c>
      <c r="BB98" s="153">
        <f>IF(AZ98=2,G98,0)</f>
        <v>0</v>
      </c>
      <c r="BC98" s="153">
        <f>IF(AZ98=3,G98,0)</f>
        <v>0</v>
      </c>
      <c r="BD98" s="153">
        <f>IF(AZ98=4,G98,0)</f>
        <v>0</v>
      </c>
      <c r="BE98" s="153">
        <f>IF(AZ98=5,G98,0)</f>
        <v>0</v>
      </c>
      <c r="CA98" s="178">
        <v>12</v>
      </c>
      <c r="CB98" s="178">
        <v>1</v>
      </c>
      <c r="CZ98" s="153">
        <v>0</v>
      </c>
    </row>
    <row r="99" spans="1:104" x14ac:dyDescent="0.2">
      <c r="A99" s="179">
        <v>49</v>
      </c>
      <c r="B99" s="180" t="s">
        <v>224</v>
      </c>
      <c r="C99" s="181" t="s">
        <v>225</v>
      </c>
      <c r="D99" s="182" t="s">
        <v>61</v>
      </c>
      <c r="E99" s="183"/>
      <c r="F99" s="183">
        <v>0</v>
      </c>
      <c r="G99" s="184">
        <f>E99*F99</f>
        <v>0</v>
      </c>
      <c r="O99" s="178">
        <v>2</v>
      </c>
      <c r="AA99" s="153">
        <v>7</v>
      </c>
      <c r="AB99" s="153">
        <v>1002</v>
      </c>
      <c r="AC99" s="153">
        <v>5</v>
      </c>
      <c r="AZ99" s="153">
        <v>2</v>
      </c>
      <c r="BA99" s="153">
        <f>IF(AZ99=1,G99,0)</f>
        <v>0</v>
      </c>
      <c r="BB99" s="153">
        <f>IF(AZ99=2,G99,0)</f>
        <v>0</v>
      </c>
      <c r="BC99" s="153">
        <f>IF(AZ99=3,G99,0)</f>
        <v>0</v>
      </c>
      <c r="BD99" s="153">
        <f>IF(AZ99=4,G99,0)</f>
        <v>0</v>
      </c>
      <c r="BE99" s="153">
        <f>IF(AZ99=5,G99,0)</f>
        <v>0</v>
      </c>
      <c r="CA99" s="178">
        <v>7</v>
      </c>
      <c r="CB99" s="178">
        <v>1002</v>
      </c>
      <c r="CZ99" s="153">
        <v>0</v>
      </c>
    </row>
    <row r="100" spans="1:104" x14ac:dyDescent="0.2">
      <c r="A100" s="179">
        <v>50</v>
      </c>
      <c r="B100" s="180" t="s">
        <v>226</v>
      </c>
      <c r="C100" s="181" t="s">
        <v>227</v>
      </c>
      <c r="D100" s="182" t="s">
        <v>61</v>
      </c>
      <c r="E100" s="183"/>
      <c r="F100" s="183">
        <v>0</v>
      </c>
      <c r="G100" s="184">
        <f>E100*F100</f>
        <v>0</v>
      </c>
      <c r="O100" s="178">
        <v>2</v>
      </c>
      <c r="AA100" s="153">
        <v>7</v>
      </c>
      <c r="AB100" s="153">
        <v>1002</v>
      </c>
      <c r="AC100" s="153">
        <v>5</v>
      </c>
      <c r="AZ100" s="153">
        <v>2</v>
      </c>
      <c r="BA100" s="153">
        <f>IF(AZ100=1,G100,0)</f>
        <v>0</v>
      </c>
      <c r="BB100" s="153">
        <f>IF(AZ100=2,G100,0)</f>
        <v>0</v>
      </c>
      <c r="BC100" s="153">
        <f>IF(AZ100=3,G100,0)</f>
        <v>0</v>
      </c>
      <c r="BD100" s="153">
        <f>IF(AZ100=4,G100,0)</f>
        <v>0</v>
      </c>
      <c r="BE100" s="153">
        <f>IF(AZ100=5,G100,0)</f>
        <v>0</v>
      </c>
      <c r="CA100" s="178">
        <v>7</v>
      </c>
      <c r="CB100" s="178">
        <v>1002</v>
      </c>
      <c r="CZ100" s="153">
        <v>0</v>
      </c>
    </row>
    <row r="101" spans="1:104" x14ac:dyDescent="0.2">
      <c r="A101" s="193"/>
      <c r="B101" s="194" t="s">
        <v>75</v>
      </c>
      <c r="C101" s="195" t="str">
        <f>CONCATENATE(B81," ",C81)</f>
        <v>722 Vnitřní vodovod</v>
      </c>
      <c r="D101" s="196"/>
      <c r="E101" s="197"/>
      <c r="F101" s="198"/>
      <c r="G101" s="199">
        <f>SUM(G81:G100)</f>
        <v>0</v>
      </c>
      <c r="O101" s="178">
        <v>4</v>
      </c>
      <c r="BA101" s="200">
        <f>SUM(BA81:BA100)</f>
        <v>0</v>
      </c>
      <c r="BB101" s="200">
        <f>SUM(BB81:BB100)</f>
        <v>0</v>
      </c>
      <c r="BC101" s="200">
        <f>SUM(BC81:BC100)</f>
        <v>0</v>
      </c>
      <c r="BD101" s="200">
        <f>SUM(BD81:BD100)</f>
        <v>0</v>
      </c>
      <c r="BE101" s="200">
        <f>SUM(BE81:BE100)</f>
        <v>0</v>
      </c>
    </row>
    <row r="102" spans="1:104" x14ac:dyDescent="0.2">
      <c r="A102" s="172" t="s">
        <v>72</v>
      </c>
      <c r="B102" s="173" t="s">
        <v>228</v>
      </c>
      <c r="C102" s="174" t="s">
        <v>229</v>
      </c>
      <c r="D102" s="175"/>
      <c r="E102" s="176"/>
      <c r="F102" s="176"/>
      <c r="G102" s="177"/>
      <c r="O102" s="178">
        <v>1</v>
      </c>
    </row>
    <row r="103" spans="1:104" x14ac:dyDescent="0.2">
      <c r="A103" s="179">
        <v>51</v>
      </c>
      <c r="B103" s="180" t="s">
        <v>230</v>
      </c>
      <c r="C103" s="181" t="s">
        <v>231</v>
      </c>
      <c r="D103" s="182" t="s">
        <v>206</v>
      </c>
      <c r="E103" s="183">
        <v>6</v>
      </c>
      <c r="F103" s="183">
        <v>0</v>
      </c>
      <c r="G103" s="184">
        <f>E103*F103</f>
        <v>0</v>
      </c>
      <c r="O103" s="178">
        <v>2</v>
      </c>
      <c r="AA103" s="153">
        <v>1</v>
      </c>
      <c r="AB103" s="153">
        <v>0</v>
      </c>
      <c r="AC103" s="153">
        <v>0</v>
      </c>
      <c r="AZ103" s="153">
        <v>2</v>
      </c>
      <c r="BA103" s="153">
        <f>IF(AZ103=1,G103,0)</f>
        <v>0</v>
      </c>
      <c r="BB103" s="153">
        <f>IF(AZ103=2,G103,0)</f>
        <v>0</v>
      </c>
      <c r="BC103" s="153">
        <f>IF(AZ103=3,G103,0)</f>
        <v>0</v>
      </c>
      <c r="BD103" s="153">
        <f>IF(AZ103=4,G103,0)</f>
        <v>0</v>
      </c>
      <c r="BE103" s="153">
        <f>IF(AZ103=5,G103,0)</f>
        <v>0</v>
      </c>
      <c r="CA103" s="178">
        <v>1</v>
      </c>
      <c r="CB103" s="178">
        <v>0</v>
      </c>
      <c r="CZ103" s="153">
        <v>0</v>
      </c>
    </row>
    <row r="104" spans="1:104" x14ac:dyDescent="0.2">
      <c r="A104" s="179">
        <v>52</v>
      </c>
      <c r="B104" s="180" t="s">
        <v>232</v>
      </c>
      <c r="C104" s="181" t="s">
        <v>233</v>
      </c>
      <c r="D104" s="182" t="s">
        <v>206</v>
      </c>
      <c r="E104" s="183">
        <v>6</v>
      </c>
      <c r="F104" s="183">
        <v>0</v>
      </c>
      <c r="G104" s="184">
        <f>E104*F104</f>
        <v>0</v>
      </c>
      <c r="O104" s="178">
        <v>2</v>
      </c>
      <c r="AA104" s="153">
        <v>1</v>
      </c>
      <c r="AB104" s="153">
        <v>7</v>
      </c>
      <c r="AC104" s="153">
        <v>7</v>
      </c>
      <c r="AZ104" s="153">
        <v>2</v>
      </c>
      <c r="BA104" s="153">
        <f>IF(AZ104=1,G104,0)</f>
        <v>0</v>
      </c>
      <c r="BB104" s="153">
        <f>IF(AZ104=2,G104,0)</f>
        <v>0</v>
      </c>
      <c r="BC104" s="153">
        <f>IF(AZ104=3,G104,0)</f>
        <v>0</v>
      </c>
      <c r="BD104" s="153">
        <f>IF(AZ104=4,G104,0)</f>
        <v>0</v>
      </c>
      <c r="BE104" s="153">
        <f>IF(AZ104=5,G104,0)</f>
        <v>0</v>
      </c>
      <c r="CA104" s="178">
        <v>1</v>
      </c>
      <c r="CB104" s="178">
        <v>7</v>
      </c>
      <c r="CZ104" s="153">
        <v>1.8600000000000001E-3</v>
      </c>
    </row>
    <row r="105" spans="1:104" x14ac:dyDescent="0.2">
      <c r="A105" s="179">
        <v>53</v>
      </c>
      <c r="B105" s="180" t="s">
        <v>234</v>
      </c>
      <c r="C105" s="181" t="s">
        <v>235</v>
      </c>
      <c r="D105" s="182" t="s">
        <v>116</v>
      </c>
      <c r="E105" s="183">
        <v>3</v>
      </c>
      <c r="F105" s="183">
        <v>0</v>
      </c>
      <c r="G105" s="184">
        <f>E105*F105</f>
        <v>0</v>
      </c>
      <c r="O105" s="178">
        <v>2</v>
      </c>
      <c r="AA105" s="153">
        <v>1</v>
      </c>
      <c r="AB105" s="153">
        <v>7</v>
      </c>
      <c r="AC105" s="153">
        <v>7</v>
      </c>
      <c r="AZ105" s="153">
        <v>2</v>
      </c>
      <c r="BA105" s="153">
        <f>IF(AZ105=1,G105,0)</f>
        <v>0</v>
      </c>
      <c r="BB105" s="153">
        <f>IF(AZ105=2,G105,0)</f>
        <v>0</v>
      </c>
      <c r="BC105" s="153">
        <f>IF(AZ105=3,G105,0)</f>
        <v>0</v>
      </c>
      <c r="BD105" s="153">
        <f>IF(AZ105=4,G105,0)</f>
        <v>0</v>
      </c>
      <c r="BE105" s="153">
        <f>IF(AZ105=5,G105,0)</f>
        <v>0</v>
      </c>
      <c r="CA105" s="178">
        <v>1</v>
      </c>
      <c r="CB105" s="178">
        <v>7</v>
      </c>
      <c r="CZ105" s="153">
        <v>9.8999999999999999E-4</v>
      </c>
    </row>
    <row r="106" spans="1:104" x14ac:dyDescent="0.2">
      <c r="A106" s="179">
        <v>54</v>
      </c>
      <c r="B106" s="180" t="s">
        <v>236</v>
      </c>
      <c r="C106" s="181" t="s">
        <v>237</v>
      </c>
      <c r="D106" s="182" t="s">
        <v>206</v>
      </c>
      <c r="E106" s="183">
        <v>5</v>
      </c>
      <c r="F106" s="183">
        <v>0</v>
      </c>
      <c r="G106" s="184">
        <f>E106*F106</f>
        <v>0</v>
      </c>
      <c r="O106" s="178">
        <v>2</v>
      </c>
      <c r="AA106" s="153">
        <v>1</v>
      </c>
      <c r="AB106" s="153">
        <v>7</v>
      </c>
      <c r="AC106" s="153">
        <v>7</v>
      </c>
      <c r="AZ106" s="153">
        <v>2</v>
      </c>
      <c r="BA106" s="153">
        <f>IF(AZ106=1,G106,0)</f>
        <v>0</v>
      </c>
      <c r="BB106" s="153">
        <f>IF(AZ106=2,G106,0)</f>
        <v>0</v>
      </c>
      <c r="BC106" s="153">
        <f>IF(AZ106=3,G106,0)</f>
        <v>0</v>
      </c>
      <c r="BD106" s="153">
        <f>IF(AZ106=4,G106,0)</f>
        <v>0</v>
      </c>
      <c r="BE106" s="153">
        <f>IF(AZ106=5,G106,0)</f>
        <v>0</v>
      </c>
      <c r="CA106" s="178">
        <v>1</v>
      </c>
      <c r="CB106" s="178">
        <v>7</v>
      </c>
      <c r="CZ106" s="153">
        <v>0</v>
      </c>
    </row>
    <row r="107" spans="1:104" x14ac:dyDescent="0.2">
      <c r="A107" s="179">
        <v>55</v>
      </c>
      <c r="B107" s="180" t="s">
        <v>238</v>
      </c>
      <c r="C107" s="181" t="s">
        <v>239</v>
      </c>
      <c r="D107" s="182" t="s">
        <v>206</v>
      </c>
      <c r="E107" s="183">
        <v>5</v>
      </c>
      <c r="F107" s="183">
        <v>0</v>
      </c>
      <c r="G107" s="184">
        <f>E107*F107</f>
        <v>0</v>
      </c>
      <c r="O107" s="178">
        <v>2</v>
      </c>
      <c r="AA107" s="153">
        <v>1</v>
      </c>
      <c r="AB107" s="153">
        <v>7</v>
      </c>
      <c r="AC107" s="153">
        <v>7</v>
      </c>
      <c r="AZ107" s="153">
        <v>2</v>
      </c>
      <c r="BA107" s="153">
        <f>IF(AZ107=1,G107,0)</f>
        <v>0</v>
      </c>
      <c r="BB107" s="153">
        <f>IF(AZ107=2,G107,0)</f>
        <v>0</v>
      </c>
      <c r="BC107" s="153">
        <f>IF(AZ107=3,G107,0)</f>
        <v>0</v>
      </c>
      <c r="BD107" s="153">
        <f>IF(AZ107=4,G107,0)</f>
        <v>0</v>
      </c>
      <c r="BE107" s="153">
        <f>IF(AZ107=5,G107,0)</f>
        <v>0</v>
      </c>
      <c r="CA107" s="178">
        <v>1</v>
      </c>
      <c r="CB107" s="178">
        <v>7</v>
      </c>
      <c r="CZ107" s="153">
        <v>1.4E-3</v>
      </c>
    </row>
    <row r="108" spans="1:104" x14ac:dyDescent="0.2">
      <c r="A108" s="179">
        <v>56</v>
      </c>
      <c r="B108" s="180" t="s">
        <v>240</v>
      </c>
      <c r="C108" s="181" t="s">
        <v>241</v>
      </c>
      <c r="D108" s="182" t="s">
        <v>206</v>
      </c>
      <c r="E108" s="183">
        <v>8</v>
      </c>
      <c r="F108" s="183">
        <v>0</v>
      </c>
      <c r="G108" s="184">
        <f>E108*F108</f>
        <v>0</v>
      </c>
      <c r="O108" s="178">
        <v>2</v>
      </c>
      <c r="AA108" s="153">
        <v>1</v>
      </c>
      <c r="AB108" s="153">
        <v>7</v>
      </c>
      <c r="AC108" s="153">
        <v>7</v>
      </c>
      <c r="AZ108" s="153">
        <v>2</v>
      </c>
      <c r="BA108" s="153">
        <f>IF(AZ108=1,G108,0)</f>
        <v>0</v>
      </c>
      <c r="BB108" s="153">
        <f>IF(AZ108=2,G108,0)</f>
        <v>0</v>
      </c>
      <c r="BC108" s="153">
        <f>IF(AZ108=3,G108,0)</f>
        <v>0</v>
      </c>
      <c r="BD108" s="153">
        <f>IF(AZ108=4,G108,0)</f>
        <v>0</v>
      </c>
      <c r="BE108" s="153">
        <f>IF(AZ108=5,G108,0)</f>
        <v>0</v>
      </c>
      <c r="CA108" s="178">
        <v>1</v>
      </c>
      <c r="CB108" s="178">
        <v>7</v>
      </c>
      <c r="CZ108" s="153">
        <v>2.4000000000000001E-4</v>
      </c>
    </row>
    <row r="109" spans="1:104" x14ac:dyDescent="0.2">
      <c r="A109" s="179">
        <v>57</v>
      </c>
      <c r="B109" s="180" t="s">
        <v>242</v>
      </c>
      <c r="C109" s="181" t="s">
        <v>243</v>
      </c>
      <c r="D109" s="182" t="s">
        <v>206</v>
      </c>
      <c r="E109" s="183">
        <v>8</v>
      </c>
      <c r="F109" s="183">
        <v>0</v>
      </c>
      <c r="G109" s="184">
        <f>E109*F109</f>
        <v>0</v>
      </c>
      <c r="O109" s="178">
        <v>2</v>
      </c>
      <c r="AA109" s="153">
        <v>1</v>
      </c>
      <c r="AB109" s="153">
        <v>7</v>
      </c>
      <c r="AC109" s="153">
        <v>7</v>
      </c>
      <c r="AZ109" s="153">
        <v>2</v>
      </c>
      <c r="BA109" s="153">
        <f>IF(AZ109=1,G109,0)</f>
        <v>0</v>
      </c>
      <c r="BB109" s="153">
        <f>IF(AZ109=2,G109,0)</f>
        <v>0</v>
      </c>
      <c r="BC109" s="153">
        <f>IF(AZ109=3,G109,0)</f>
        <v>0</v>
      </c>
      <c r="BD109" s="153">
        <f>IF(AZ109=4,G109,0)</f>
        <v>0</v>
      </c>
      <c r="BE109" s="153">
        <f>IF(AZ109=5,G109,0)</f>
        <v>0</v>
      </c>
      <c r="CA109" s="178">
        <v>1</v>
      </c>
      <c r="CB109" s="178">
        <v>7</v>
      </c>
      <c r="CZ109" s="153">
        <v>8.0000000000000007E-5</v>
      </c>
    </row>
    <row r="110" spans="1:104" x14ac:dyDescent="0.2">
      <c r="A110" s="179">
        <v>58</v>
      </c>
      <c r="B110" s="180" t="s">
        <v>244</v>
      </c>
      <c r="C110" s="181" t="s">
        <v>245</v>
      </c>
      <c r="D110" s="182" t="s">
        <v>206</v>
      </c>
      <c r="E110" s="183">
        <v>4</v>
      </c>
      <c r="F110" s="183">
        <v>0</v>
      </c>
      <c r="G110" s="184">
        <f>E110*F110</f>
        <v>0</v>
      </c>
      <c r="O110" s="178">
        <v>2</v>
      </c>
      <c r="AA110" s="153">
        <v>1</v>
      </c>
      <c r="AB110" s="153">
        <v>7</v>
      </c>
      <c r="AC110" s="153">
        <v>7</v>
      </c>
      <c r="AZ110" s="153">
        <v>2</v>
      </c>
      <c r="BA110" s="153">
        <f>IF(AZ110=1,G110,0)</f>
        <v>0</v>
      </c>
      <c r="BB110" s="153">
        <f>IF(AZ110=2,G110,0)</f>
        <v>0</v>
      </c>
      <c r="BC110" s="153">
        <f>IF(AZ110=3,G110,0)</f>
        <v>0</v>
      </c>
      <c r="BD110" s="153">
        <f>IF(AZ110=4,G110,0)</f>
        <v>0</v>
      </c>
      <c r="BE110" s="153">
        <f>IF(AZ110=5,G110,0)</f>
        <v>0</v>
      </c>
      <c r="CA110" s="178">
        <v>1</v>
      </c>
      <c r="CB110" s="178">
        <v>7</v>
      </c>
      <c r="CZ110" s="153">
        <v>0</v>
      </c>
    </row>
    <row r="111" spans="1:104" x14ac:dyDescent="0.2">
      <c r="A111" s="179">
        <v>59</v>
      </c>
      <c r="B111" s="180" t="s">
        <v>246</v>
      </c>
      <c r="C111" s="181" t="s">
        <v>247</v>
      </c>
      <c r="D111" s="182" t="s">
        <v>116</v>
      </c>
      <c r="E111" s="183">
        <v>4</v>
      </c>
      <c r="F111" s="183">
        <v>0</v>
      </c>
      <c r="G111" s="184">
        <f>E111*F111</f>
        <v>0</v>
      </c>
      <c r="O111" s="178">
        <v>2</v>
      </c>
      <c r="AA111" s="153">
        <v>1</v>
      </c>
      <c r="AB111" s="153">
        <v>7</v>
      </c>
      <c r="AC111" s="153">
        <v>7</v>
      </c>
      <c r="AZ111" s="153">
        <v>2</v>
      </c>
      <c r="BA111" s="153">
        <f>IF(AZ111=1,G111,0)</f>
        <v>0</v>
      </c>
      <c r="BB111" s="153">
        <f>IF(AZ111=2,G111,0)</f>
        <v>0</v>
      </c>
      <c r="BC111" s="153">
        <f>IF(AZ111=3,G111,0)</f>
        <v>0</v>
      </c>
      <c r="BD111" s="153">
        <f>IF(AZ111=4,G111,0)</f>
        <v>0</v>
      </c>
      <c r="BE111" s="153">
        <f>IF(AZ111=5,G111,0)</f>
        <v>0</v>
      </c>
      <c r="CA111" s="178">
        <v>1</v>
      </c>
      <c r="CB111" s="178">
        <v>7</v>
      </c>
      <c r="CZ111" s="153">
        <v>2.4000000000000001E-4</v>
      </c>
    </row>
    <row r="112" spans="1:104" x14ac:dyDescent="0.2">
      <c r="A112" s="179">
        <v>60</v>
      </c>
      <c r="B112" s="180" t="s">
        <v>248</v>
      </c>
      <c r="C112" s="181" t="s">
        <v>249</v>
      </c>
      <c r="D112" s="182" t="s">
        <v>116</v>
      </c>
      <c r="E112" s="183">
        <v>1</v>
      </c>
      <c r="F112" s="183">
        <v>0</v>
      </c>
      <c r="G112" s="184">
        <f>E112*F112</f>
        <v>0</v>
      </c>
      <c r="O112" s="178">
        <v>2</v>
      </c>
      <c r="AA112" s="153">
        <v>1</v>
      </c>
      <c r="AB112" s="153">
        <v>7</v>
      </c>
      <c r="AC112" s="153">
        <v>7</v>
      </c>
      <c r="AZ112" s="153">
        <v>2</v>
      </c>
      <c r="BA112" s="153">
        <f>IF(AZ112=1,G112,0)</f>
        <v>0</v>
      </c>
      <c r="BB112" s="153">
        <f>IF(AZ112=2,G112,0)</f>
        <v>0</v>
      </c>
      <c r="BC112" s="153">
        <f>IF(AZ112=3,G112,0)</f>
        <v>0</v>
      </c>
      <c r="BD112" s="153">
        <f>IF(AZ112=4,G112,0)</f>
        <v>0</v>
      </c>
      <c r="BE112" s="153">
        <f>IF(AZ112=5,G112,0)</f>
        <v>0</v>
      </c>
      <c r="CA112" s="178">
        <v>1</v>
      </c>
      <c r="CB112" s="178">
        <v>7</v>
      </c>
      <c r="CZ112" s="153">
        <v>1.2999999999999999E-4</v>
      </c>
    </row>
    <row r="113" spans="1:104" x14ac:dyDescent="0.2">
      <c r="A113" s="179">
        <v>61</v>
      </c>
      <c r="B113" s="180" t="s">
        <v>250</v>
      </c>
      <c r="C113" s="181" t="s">
        <v>251</v>
      </c>
      <c r="D113" s="182" t="s">
        <v>116</v>
      </c>
      <c r="E113" s="183">
        <v>2</v>
      </c>
      <c r="F113" s="183">
        <v>0</v>
      </c>
      <c r="G113" s="184">
        <f>E113*F113</f>
        <v>0</v>
      </c>
      <c r="O113" s="178">
        <v>2</v>
      </c>
      <c r="AA113" s="153">
        <v>1</v>
      </c>
      <c r="AB113" s="153">
        <v>7</v>
      </c>
      <c r="AC113" s="153">
        <v>7</v>
      </c>
      <c r="AZ113" s="153">
        <v>2</v>
      </c>
      <c r="BA113" s="153">
        <f>IF(AZ113=1,G113,0)</f>
        <v>0</v>
      </c>
      <c r="BB113" s="153">
        <f>IF(AZ113=2,G113,0)</f>
        <v>0</v>
      </c>
      <c r="BC113" s="153">
        <f>IF(AZ113=3,G113,0)</f>
        <v>0</v>
      </c>
      <c r="BD113" s="153">
        <f>IF(AZ113=4,G113,0)</f>
        <v>0</v>
      </c>
      <c r="BE113" s="153">
        <f>IF(AZ113=5,G113,0)</f>
        <v>0</v>
      </c>
      <c r="CA113" s="178">
        <v>1</v>
      </c>
      <c r="CB113" s="178">
        <v>7</v>
      </c>
      <c r="CZ113" s="153">
        <v>6.9999999999999999E-4</v>
      </c>
    </row>
    <row r="114" spans="1:104" x14ac:dyDescent="0.2">
      <c r="A114" s="179">
        <v>62</v>
      </c>
      <c r="B114" s="180" t="s">
        <v>252</v>
      </c>
      <c r="C114" s="181" t="s">
        <v>253</v>
      </c>
      <c r="D114" s="182" t="s">
        <v>116</v>
      </c>
      <c r="E114" s="183">
        <v>2</v>
      </c>
      <c r="F114" s="183">
        <v>0</v>
      </c>
      <c r="G114" s="184">
        <f>E114*F114</f>
        <v>0</v>
      </c>
      <c r="O114" s="178">
        <v>2</v>
      </c>
      <c r="AA114" s="153">
        <v>1</v>
      </c>
      <c r="AB114" s="153">
        <v>7</v>
      </c>
      <c r="AC114" s="153">
        <v>7</v>
      </c>
      <c r="AZ114" s="153">
        <v>2</v>
      </c>
      <c r="BA114" s="153">
        <f>IF(AZ114=1,G114,0)</f>
        <v>0</v>
      </c>
      <c r="BB114" s="153">
        <f>IF(AZ114=2,G114,0)</f>
        <v>0</v>
      </c>
      <c r="BC114" s="153">
        <f>IF(AZ114=3,G114,0)</f>
        <v>0</v>
      </c>
      <c r="BD114" s="153">
        <f>IF(AZ114=4,G114,0)</f>
        <v>0</v>
      </c>
      <c r="BE114" s="153">
        <f>IF(AZ114=5,G114,0)</f>
        <v>0</v>
      </c>
      <c r="CA114" s="178">
        <v>1</v>
      </c>
      <c r="CB114" s="178">
        <v>7</v>
      </c>
      <c r="CZ114" s="153">
        <v>9.7999999999999997E-4</v>
      </c>
    </row>
    <row r="115" spans="1:104" x14ac:dyDescent="0.2">
      <c r="A115" s="179">
        <v>63</v>
      </c>
      <c r="B115" s="180" t="s">
        <v>254</v>
      </c>
      <c r="C115" s="181" t="s">
        <v>255</v>
      </c>
      <c r="D115" s="182" t="s">
        <v>116</v>
      </c>
      <c r="E115" s="183">
        <v>4</v>
      </c>
      <c r="F115" s="183">
        <v>0</v>
      </c>
      <c r="G115" s="184">
        <f>E115*F115</f>
        <v>0</v>
      </c>
      <c r="O115" s="178">
        <v>2</v>
      </c>
      <c r="AA115" s="153">
        <v>12</v>
      </c>
      <c r="AB115" s="153">
        <v>1</v>
      </c>
      <c r="AC115" s="153">
        <v>5</v>
      </c>
      <c r="AZ115" s="153">
        <v>2</v>
      </c>
      <c r="BA115" s="153">
        <f>IF(AZ115=1,G115,0)</f>
        <v>0</v>
      </c>
      <c r="BB115" s="153">
        <f>IF(AZ115=2,G115,0)</f>
        <v>0</v>
      </c>
      <c r="BC115" s="153">
        <f>IF(AZ115=3,G115,0)</f>
        <v>0</v>
      </c>
      <c r="BD115" s="153">
        <f>IF(AZ115=4,G115,0)</f>
        <v>0</v>
      </c>
      <c r="BE115" s="153">
        <f>IF(AZ115=5,G115,0)</f>
        <v>0</v>
      </c>
      <c r="CA115" s="178">
        <v>12</v>
      </c>
      <c r="CB115" s="178">
        <v>1</v>
      </c>
      <c r="CZ115" s="153">
        <v>1E-3</v>
      </c>
    </row>
    <row r="116" spans="1:104" ht="22.5" x14ac:dyDescent="0.2">
      <c r="A116" s="179">
        <v>64</v>
      </c>
      <c r="B116" s="180" t="s">
        <v>256</v>
      </c>
      <c r="C116" s="181" t="s">
        <v>257</v>
      </c>
      <c r="D116" s="182" t="s">
        <v>116</v>
      </c>
      <c r="E116" s="183">
        <v>4</v>
      </c>
      <c r="F116" s="183">
        <v>0</v>
      </c>
      <c r="G116" s="184">
        <f>E116*F116</f>
        <v>0</v>
      </c>
      <c r="O116" s="178">
        <v>2</v>
      </c>
      <c r="AA116" s="153">
        <v>12</v>
      </c>
      <c r="AB116" s="153">
        <v>1</v>
      </c>
      <c r="AC116" s="153">
        <v>6</v>
      </c>
      <c r="AZ116" s="153">
        <v>2</v>
      </c>
      <c r="BA116" s="153">
        <f>IF(AZ116=1,G116,0)</f>
        <v>0</v>
      </c>
      <c r="BB116" s="153">
        <f>IF(AZ116=2,G116,0)</f>
        <v>0</v>
      </c>
      <c r="BC116" s="153">
        <f>IF(AZ116=3,G116,0)</f>
        <v>0</v>
      </c>
      <c r="BD116" s="153">
        <f>IF(AZ116=4,G116,0)</f>
        <v>0</v>
      </c>
      <c r="BE116" s="153">
        <f>IF(AZ116=5,G116,0)</f>
        <v>0</v>
      </c>
      <c r="CA116" s="178">
        <v>12</v>
      </c>
      <c r="CB116" s="178">
        <v>1</v>
      </c>
      <c r="CZ116" s="153">
        <v>0</v>
      </c>
    </row>
    <row r="117" spans="1:104" ht="22.5" x14ac:dyDescent="0.2">
      <c r="A117" s="179">
        <v>65</v>
      </c>
      <c r="B117" s="180" t="s">
        <v>258</v>
      </c>
      <c r="C117" s="181" t="s">
        <v>259</v>
      </c>
      <c r="D117" s="182" t="s">
        <v>116</v>
      </c>
      <c r="E117" s="183">
        <v>4</v>
      </c>
      <c r="F117" s="183">
        <v>0</v>
      </c>
      <c r="G117" s="184">
        <f>E117*F117</f>
        <v>0</v>
      </c>
      <c r="O117" s="178">
        <v>2</v>
      </c>
      <c r="AA117" s="153">
        <v>12</v>
      </c>
      <c r="AB117" s="153">
        <v>1</v>
      </c>
      <c r="AC117" s="153">
        <v>8</v>
      </c>
      <c r="AZ117" s="153">
        <v>2</v>
      </c>
      <c r="BA117" s="153">
        <f>IF(AZ117=1,G117,0)</f>
        <v>0</v>
      </c>
      <c r="BB117" s="153">
        <f>IF(AZ117=2,G117,0)</f>
        <v>0</v>
      </c>
      <c r="BC117" s="153">
        <f>IF(AZ117=3,G117,0)</f>
        <v>0</v>
      </c>
      <c r="BD117" s="153">
        <f>IF(AZ117=4,G117,0)</f>
        <v>0</v>
      </c>
      <c r="BE117" s="153">
        <f>IF(AZ117=5,G117,0)</f>
        <v>0</v>
      </c>
      <c r="CA117" s="178">
        <v>12</v>
      </c>
      <c r="CB117" s="178">
        <v>1</v>
      </c>
      <c r="CZ117" s="153">
        <v>0</v>
      </c>
    </row>
    <row r="118" spans="1:104" ht="22.5" x14ac:dyDescent="0.2">
      <c r="A118" s="179">
        <v>66</v>
      </c>
      <c r="B118" s="180" t="s">
        <v>260</v>
      </c>
      <c r="C118" s="181" t="s">
        <v>261</v>
      </c>
      <c r="D118" s="182" t="s">
        <v>116</v>
      </c>
      <c r="E118" s="183">
        <v>3</v>
      </c>
      <c r="F118" s="183">
        <v>0</v>
      </c>
      <c r="G118" s="184">
        <f>E118*F118</f>
        <v>0</v>
      </c>
      <c r="O118" s="178">
        <v>2</v>
      </c>
      <c r="AA118" s="153">
        <v>12</v>
      </c>
      <c r="AB118" s="153">
        <v>1</v>
      </c>
      <c r="AC118" s="153">
        <v>9</v>
      </c>
      <c r="AZ118" s="153">
        <v>2</v>
      </c>
      <c r="BA118" s="153">
        <f>IF(AZ118=1,G118,0)</f>
        <v>0</v>
      </c>
      <c r="BB118" s="153">
        <f>IF(AZ118=2,G118,0)</f>
        <v>0</v>
      </c>
      <c r="BC118" s="153">
        <f>IF(AZ118=3,G118,0)</f>
        <v>0</v>
      </c>
      <c r="BD118" s="153">
        <f>IF(AZ118=4,G118,0)</f>
        <v>0</v>
      </c>
      <c r="BE118" s="153">
        <f>IF(AZ118=5,G118,0)</f>
        <v>0</v>
      </c>
      <c r="CA118" s="178">
        <v>12</v>
      </c>
      <c r="CB118" s="178">
        <v>1</v>
      </c>
      <c r="CZ118" s="153">
        <v>0</v>
      </c>
    </row>
    <row r="119" spans="1:104" ht="22.5" x14ac:dyDescent="0.2">
      <c r="A119" s="179">
        <v>67</v>
      </c>
      <c r="B119" s="180" t="s">
        <v>262</v>
      </c>
      <c r="C119" s="181" t="s">
        <v>263</v>
      </c>
      <c r="D119" s="182" t="s">
        <v>116</v>
      </c>
      <c r="E119" s="183">
        <v>3</v>
      </c>
      <c r="F119" s="183">
        <v>0</v>
      </c>
      <c r="G119" s="184">
        <f>E119*F119</f>
        <v>0</v>
      </c>
      <c r="O119" s="178">
        <v>2</v>
      </c>
      <c r="AA119" s="153">
        <v>12</v>
      </c>
      <c r="AB119" s="153">
        <v>1</v>
      </c>
      <c r="AC119" s="153">
        <v>10</v>
      </c>
      <c r="AZ119" s="153">
        <v>2</v>
      </c>
      <c r="BA119" s="153">
        <f>IF(AZ119=1,G119,0)</f>
        <v>0</v>
      </c>
      <c r="BB119" s="153">
        <f>IF(AZ119=2,G119,0)</f>
        <v>0</v>
      </c>
      <c r="BC119" s="153">
        <f>IF(AZ119=3,G119,0)</f>
        <v>0</v>
      </c>
      <c r="BD119" s="153">
        <f>IF(AZ119=4,G119,0)</f>
        <v>0</v>
      </c>
      <c r="BE119" s="153">
        <f>IF(AZ119=5,G119,0)</f>
        <v>0</v>
      </c>
      <c r="CA119" s="178">
        <v>12</v>
      </c>
      <c r="CB119" s="178">
        <v>1</v>
      </c>
      <c r="CZ119" s="153">
        <v>0</v>
      </c>
    </row>
    <row r="120" spans="1:104" x14ac:dyDescent="0.2">
      <c r="A120" s="179">
        <v>68</v>
      </c>
      <c r="B120" s="180" t="s">
        <v>264</v>
      </c>
      <c r="C120" s="181" t="s">
        <v>265</v>
      </c>
      <c r="D120" s="182" t="s">
        <v>213</v>
      </c>
      <c r="E120" s="183">
        <v>1</v>
      </c>
      <c r="F120" s="183">
        <v>0</v>
      </c>
      <c r="G120" s="184">
        <f>E120*F120</f>
        <v>0</v>
      </c>
      <c r="O120" s="178">
        <v>2</v>
      </c>
      <c r="AA120" s="153">
        <v>12</v>
      </c>
      <c r="AB120" s="153">
        <v>1</v>
      </c>
      <c r="AC120" s="153">
        <v>11</v>
      </c>
      <c r="AZ120" s="153">
        <v>2</v>
      </c>
      <c r="BA120" s="153">
        <f>IF(AZ120=1,G120,0)</f>
        <v>0</v>
      </c>
      <c r="BB120" s="153">
        <f>IF(AZ120=2,G120,0)</f>
        <v>0</v>
      </c>
      <c r="BC120" s="153">
        <f>IF(AZ120=3,G120,0)</f>
        <v>0</v>
      </c>
      <c r="BD120" s="153">
        <f>IF(AZ120=4,G120,0)</f>
        <v>0</v>
      </c>
      <c r="BE120" s="153">
        <f>IF(AZ120=5,G120,0)</f>
        <v>0</v>
      </c>
      <c r="CA120" s="178">
        <v>12</v>
      </c>
      <c r="CB120" s="178">
        <v>1</v>
      </c>
      <c r="CZ120" s="153">
        <v>0</v>
      </c>
    </row>
    <row r="121" spans="1:104" x14ac:dyDescent="0.2">
      <c r="A121" s="179">
        <v>69</v>
      </c>
      <c r="B121" s="180" t="s">
        <v>266</v>
      </c>
      <c r="C121" s="181" t="s">
        <v>267</v>
      </c>
      <c r="D121" s="182" t="s">
        <v>116</v>
      </c>
      <c r="E121" s="183">
        <v>1</v>
      </c>
      <c r="F121" s="183">
        <v>0</v>
      </c>
      <c r="G121" s="184">
        <f>E121*F121</f>
        <v>0</v>
      </c>
      <c r="O121" s="178">
        <v>2</v>
      </c>
      <c r="AA121" s="153">
        <v>12</v>
      </c>
      <c r="AB121" s="153">
        <v>1</v>
      </c>
      <c r="AC121" s="153">
        <v>12</v>
      </c>
      <c r="AZ121" s="153">
        <v>2</v>
      </c>
      <c r="BA121" s="153">
        <f>IF(AZ121=1,G121,0)</f>
        <v>0</v>
      </c>
      <c r="BB121" s="153">
        <f>IF(AZ121=2,G121,0)</f>
        <v>0</v>
      </c>
      <c r="BC121" s="153">
        <f>IF(AZ121=3,G121,0)</f>
        <v>0</v>
      </c>
      <c r="BD121" s="153">
        <f>IF(AZ121=4,G121,0)</f>
        <v>0</v>
      </c>
      <c r="BE121" s="153">
        <f>IF(AZ121=5,G121,0)</f>
        <v>0</v>
      </c>
      <c r="CA121" s="178">
        <v>12</v>
      </c>
      <c r="CB121" s="178">
        <v>1</v>
      </c>
      <c r="CZ121" s="153">
        <v>0</v>
      </c>
    </row>
    <row r="122" spans="1:104" x14ac:dyDescent="0.2">
      <c r="A122" s="179">
        <v>70</v>
      </c>
      <c r="B122" s="180" t="s">
        <v>268</v>
      </c>
      <c r="C122" s="181" t="s">
        <v>269</v>
      </c>
      <c r="D122" s="182" t="s">
        <v>116</v>
      </c>
      <c r="E122" s="183">
        <v>5</v>
      </c>
      <c r="F122" s="183">
        <v>0</v>
      </c>
      <c r="G122" s="184">
        <f>E122*F122</f>
        <v>0</v>
      </c>
      <c r="O122" s="178">
        <v>2</v>
      </c>
      <c r="AA122" s="153">
        <v>12</v>
      </c>
      <c r="AB122" s="153">
        <v>1</v>
      </c>
      <c r="AC122" s="153">
        <v>64</v>
      </c>
      <c r="AZ122" s="153">
        <v>2</v>
      </c>
      <c r="BA122" s="153">
        <f>IF(AZ122=1,G122,0)</f>
        <v>0</v>
      </c>
      <c r="BB122" s="153">
        <f>IF(AZ122=2,G122,0)</f>
        <v>0</v>
      </c>
      <c r="BC122" s="153">
        <f>IF(AZ122=3,G122,0)</f>
        <v>0</v>
      </c>
      <c r="BD122" s="153">
        <f>IF(AZ122=4,G122,0)</f>
        <v>0</v>
      </c>
      <c r="BE122" s="153">
        <f>IF(AZ122=5,G122,0)</f>
        <v>0</v>
      </c>
      <c r="CA122" s="178">
        <v>12</v>
      </c>
      <c r="CB122" s="178">
        <v>1</v>
      </c>
      <c r="CZ122" s="153">
        <v>1E-3</v>
      </c>
    </row>
    <row r="123" spans="1:104" ht="22.5" x14ac:dyDescent="0.2">
      <c r="A123" s="179">
        <v>71</v>
      </c>
      <c r="B123" s="180" t="s">
        <v>270</v>
      </c>
      <c r="C123" s="181" t="s">
        <v>271</v>
      </c>
      <c r="D123" s="182" t="s">
        <v>116</v>
      </c>
      <c r="E123" s="183">
        <v>5</v>
      </c>
      <c r="F123" s="183">
        <v>0</v>
      </c>
      <c r="G123" s="184">
        <f>E123*F123</f>
        <v>0</v>
      </c>
      <c r="O123" s="178">
        <v>2</v>
      </c>
      <c r="AA123" s="153">
        <v>12</v>
      </c>
      <c r="AB123" s="153">
        <v>1</v>
      </c>
      <c r="AC123" s="153">
        <v>65</v>
      </c>
      <c r="AZ123" s="153">
        <v>2</v>
      </c>
      <c r="BA123" s="153">
        <f>IF(AZ123=1,G123,0)</f>
        <v>0</v>
      </c>
      <c r="BB123" s="153">
        <f>IF(AZ123=2,G123,0)</f>
        <v>0</v>
      </c>
      <c r="BC123" s="153">
        <f>IF(AZ123=3,G123,0)</f>
        <v>0</v>
      </c>
      <c r="BD123" s="153">
        <f>IF(AZ123=4,G123,0)</f>
        <v>0</v>
      </c>
      <c r="BE123" s="153">
        <f>IF(AZ123=5,G123,0)</f>
        <v>0</v>
      </c>
      <c r="CA123" s="178">
        <v>12</v>
      </c>
      <c r="CB123" s="178">
        <v>1</v>
      </c>
      <c r="CZ123" s="153">
        <v>1E-3</v>
      </c>
    </row>
    <row r="124" spans="1:104" x14ac:dyDescent="0.2">
      <c r="A124" s="179">
        <v>72</v>
      </c>
      <c r="B124" s="180" t="s">
        <v>272</v>
      </c>
      <c r="C124" s="181" t="s">
        <v>273</v>
      </c>
      <c r="D124" s="182" t="s">
        <v>61</v>
      </c>
      <c r="E124" s="183"/>
      <c r="F124" s="183">
        <v>0</v>
      </c>
      <c r="G124" s="184">
        <f>E124*F124</f>
        <v>0</v>
      </c>
      <c r="O124" s="178">
        <v>2</v>
      </c>
      <c r="AA124" s="153">
        <v>7</v>
      </c>
      <c r="AB124" s="153">
        <v>1002</v>
      </c>
      <c r="AC124" s="153">
        <v>5</v>
      </c>
      <c r="AZ124" s="153">
        <v>2</v>
      </c>
      <c r="BA124" s="153">
        <f>IF(AZ124=1,G124,0)</f>
        <v>0</v>
      </c>
      <c r="BB124" s="153">
        <f>IF(AZ124=2,G124,0)</f>
        <v>0</v>
      </c>
      <c r="BC124" s="153">
        <f>IF(AZ124=3,G124,0)</f>
        <v>0</v>
      </c>
      <c r="BD124" s="153">
        <f>IF(AZ124=4,G124,0)</f>
        <v>0</v>
      </c>
      <c r="BE124" s="153">
        <f>IF(AZ124=5,G124,0)</f>
        <v>0</v>
      </c>
      <c r="CA124" s="178">
        <v>7</v>
      </c>
      <c r="CB124" s="178">
        <v>1002</v>
      </c>
      <c r="CZ124" s="153">
        <v>0</v>
      </c>
    </row>
    <row r="125" spans="1:104" x14ac:dyDescent="0.2">
      <c r="A125" s="179">
        <v>73</v>
      </c>
      <c r="B125" s="180" t="s">
        <v>274</v>
      </c>
      <c r="C125" s="181" t="s">
        <v>275</v>
      </c>
      <c r="D125" s="182" t="s">
        <v>61</v>
      </c>
      <c r="E125" s="183"/>
      <c r="F125" s="183">
        <v>0</v>
      </c>
      <c r="G125" s="184">
        <f>E125*F125</f>
        <v>0</v>
      </c>
      <c r="O125" s="178">
        <v>2</v>
      </c>
      <c r="AA125" s="153">
        <v>7</v>
      </c>
      <c r="AB125" s="153">
        <v>1002</v>
      </c>
      <c r="AC125" s="153">
        <v>5</v>
      </c>
      <c r="AZ125" s="153">
        <v>2</v>
      </c>
      <c r="BA125" s="153">
        <f>IF(AZ125=1,G125,0)</f>
        <v>0</v>
      </c>
      <c r="BB125" s="153">
        <f>IF(AZ125=2,G125,0)</f>
        <v>0</v>
      </c>
      <c r="BC125" s="153">
        <f>IF(AZ125=3,G125,0)</f>
        <v>0</v>
      </c>
      <c r="BD125" s="153">
        <f>IF(AZ125=4,G125,0)</f>
        <v>0</v>
      </c>
      <c r="BE125" s="153">
        <f>IF(AZ125=5,G125,0)</f>
        <v>0</v>
      </c>
      <c r="CA125" s="178">
        <v>7</v>
      </c>
      <c r="CB125" s="178">
        <v>1002</v>
      </c>
      <c r="CZ125" s="153">
        <v>0</v>
      </c>
    </row>
    <row r="126" spans="1:104" x14ac:dyDescent="0.2">
      <c r="A126" s="193"/>
      <c r="B126" s="194" t="s">
        <v>75</v>
      </c>
      <c r="C126" s="195" t="str">
        <f>CONCATENATE(B102," ",C102)</f>
        <v>725 Zařizovací předměty</v>
      </c>
      <c r="D126" s="196"/>
      <c r="E126" s="197"/>
      <c r="F126" s="198"/>
      <c r="G126" s="199">
        <f>SUM(G102:G125)</f>
        <v>0</v>
      </c>
      <c r="O126" s="178">
        <v>4</v>
      </c>
      <c r="BA126" s="200">
        <f>SUM(BA102:BA125)</f>
        <v>0</v>
      </c>
      <c r="BB126" s="200">
        <f>SUM(BB102:BB125)</f>
        <v>0</v>
      </c>
      <c r="BC126" s="200">
        <f>SUM(BC102:BC125)</f>
        <v>0</v>
      </c>
      <c r="BD126" s="200">
        <f>SUM(BD102:BD125)</f>
        <v>0</v>
      </c>
      <c r="BE126" s="200">
        <f>SUM(BE102:BE125)</f>
        <v>0</v>
      </c>
    </row>
    <row r="127" spans="1:104" x14ac:dyDescent="0.2">
      <c r="A127" s="172" t="s">
        <v>72</v>
      </c>
      <c r="B127" s="173" t="s">
        <v>276</v>
      </c>
      <c r="C127" s="174" t="s">
        <v>277</v>
      </c>
      <c r="D127" s="175"/>
      <c r="E127" s="176"/>
      <c r="F127" s="176"/>
      <c r="G127" s="177"/>
      <c r="O127" s="178">
        <v>1</v>
      </c>
    </row>
    <row r="128" spans="1:104" x14ac:dyDescent="0.2">
      <c r="A128" s="179">
        <v>74</v>
      </c>
      <c r="B128" s="180" t="s">
        <v>278</v>
      </c>
      <c r="C128" s="181" t="s">
        <v>279</v>
      </c>
      <c r="D128" s="182" t="s">
        <v>139</v>
      </c>
      <c r="E128" s="183">
        <v>3.3795199999999999</v>
      </c>
      <c r="F128" s="183">
        <v>0</v>
      </c>
      <c r="G128" s="184">
        <f>E128*F128</f>
        <v>0</v>
      </c>
      <c r="O128" s="178">
        <v>2</v>
      </c>
      <c r="AA128" s="153">
        <v>8</v>
      </c>
      <c r="AB128" s="153">
        <v>1</v>
      </c>
      <c r="AC128" s="153">
        <v>3</v>
      </c>
      <c r="AZ128" s="153">
        <v>1</v>
      </c>
      <c r="BA128" s="153">
        <f>IF(AZ128=1,G128,0)</f>
        <v>0</v>
      </c>
      <c r="BB128" s="153">
        <f>IF(AZ128=2,G128,0)</f>
        <v>0</v>
      </c>
      <c r="BC128" s="153">
        <f>IF(AZ128=3,G128,0)</f>
        <v>0</v>
      </c>
      <c r="BD128" s="153">
        <f>IF(AZ128=4,G128,0)</f>
        <v>0</v>
      </c>
      <c r="BE128" s="153">
        <f>IF(AZ128=5,G128,0)</f>
        <v>0</v>
      </c>
      <c r="CA128" s="178">
        <v>8</v>
      </c>
      <c r="CB128" s="178">
        <v>1</v>
      </c>
      <c r="CZ128" s="153">
        <v>0</v>
      </c>
    </row>
    <row r="129" spans="1:104" x14ac:dyDescent="0.2">
      <c r="A129" s="179">
        <v>75</v>
      </c>
      <c r="B129" s="180" t="s">
        <v>280</v>
      </c>
      <c r="C129" s="181" t="s">
        <v>281</v>
      </c>
      <c r="D129" s="182" t="s">
        <v>139</v>
      </c>
      <c r="E129" s="183">
        <v>6.7590399999999997</v>
      </c>
      <c r="F129" s="183">
        <v>0</v>
      </c>
      <c r="G129" s="184">
        <f>E129*F129</f>
        <v>0</v>
      </c>
      <c r="O129" s="178">
        <v>2</v>
      </c>
      <c r="AA129" s="153">
        <v>8</v>
      </c>
      <c r="AB129" s="153">
        <v>0</v>
      </c>
      <c r="AC129" s="153">
        <v>3</v>
      </c>
      <c r="AZ129" s="153">
        <v>1</v>
      </c>
      <c r="BA129" s="153">
        <f>IF(AZ129=1,G129,0)</f>
        <v>0</v>
      </c>
      <c r="BB129" s="153">
        <f>IF(AZ129=2,G129,0)</f>
        <v>0</v>
      </c>
      <c r="BC129" s="153">
        <f>IF(AZ129=3,G129,0)</f>
        <v>0</v>
      </c>
      <c r="BD129" s="153">
        <f>IF(AZ129=4,G129,0)</f>
        <v>0</v>
      </c>
      <c r="BE129" s="153">
        <f>IF(AZ129=5,G129,0)</f>
        <v>0</v>
      </c>
      <c r="CA129" s="178">
        <v>8</v>
      </c>
      <c r="CB129" s="178">
        <v>0</v>
      </c>
      <c r="CZ129" s="153">
        <v>0</v>
      </c>
    </row>
    <row r="130" spans="1:104" x14ac:dyDescent="0.2">
      <c r="A130" s="179">
        <v>76</v>
      </c>
      <c r="B130" s="180" t="s">
        <v>282</v>
      </c>
      <c r="C130" s="181" t="s">
        <v>283</v>
      </c>
      <c r="D130" s="182" t="s">
        <v>139</v>
      </c>
      <c r="E130" s="183">
        <v>64.210880000000003</v>
      </c>
      <c r="F130" s="183">
        <v>0</v>
      </c>
      <c r="G130" s="184">
        <f>E130*F130</f>
        <v>0</v>
      </c>
      <c r="O130" s="178">
        <v>2</v>
      </c>
      <c r="AA130" s="153">
        <v>8</v>
      </c>
      <c r="AB130" s="153">
        <v>1</v>
      </c>
      <c r="AC130" s="153">
        <v>3</v>
      </c>
      <c r="AZ130" s="153">
        <v>1</v>
      </c>
      <c r="BA130" s="153">
        <f>IF(AZ130=1,G130,0)</f>
        <v>0</v>
      </c>
      <c r="BB130" s="153">
        <f>IF(AZ130=2,G130,0)</f>
        <v>0</v>
      </c>
      <c r="BC130" s="153">
        <f>IF(AZ130=3,G130,0)</f>
        <v>0</v>
      </c>
      <c r="BD130" s="153">
        <f>IF(AZ130=4,G130,0)</f>
        <v>0</v>
      </c>
      <c r="BE130" s="153">
        <f>IF(AZ130=5,G130,0)</f>
        <v>0</v>
      </c>
      <c r="CA130" s="178">
        <v>8</v>
      </c>
      <c r="CB130" s="178">
        <v>1</v>
      </c>
      <c r="CZ130" s="153">
        <v>0</v>
      </c>
    </row>
    <row r="131" spans="1:104" x14ac:dyDescent="0.2">
      <c r="A131" s="179">
        <v>77</v>
      </c>
      <c r="B131" s="180" t="s">
        <v>284</v>
      </c>
      <c r="C131" s="181" t="s">
        <v>285</v>
      </c>
      <c r="D131" s="182" t="s">
        <v>139</v>
      </c>
      <c r="E131" s="183">
        <v>3.3795199999999999</v>
      </c>
      <c r="F131" s="183">
        <v>0</v>
      </c>
      <c r="G131" s="184">
        <f>E131*F131</f>
        <v>0</v>
      </c>
      <c r="O131" s="178">
        <v>2</v>
      </c>
      <c r="AA131" s="153">
        <v>8</v>
      </c>
      <c r="AB131" s="153">
        <v>1</v>
      </c>
      <c r="AC131" s="153">
        <v>3</v>
      </c>
      <c r="AZ131" s="153">
        <v>1</v>
      </c>
      <c r="BA131" s="153">
        <f>IF(AZ131=1,G131,0)</f>
        <v>0</v>
      </c>
      <c r="BB131" s="153">
        <f>IF(AZ131=2,G131,0)</f>
        <v>0</v>
      </c>
      <c r="BC131" s="153">
        <f>IF(AZ131=3,G131,0)</f>
        <v>0</v>
      </c>
      <c r="BD131" s="153">
        <f>IF(AZ131=4,G131,0)</f>
        <v>0</v>
      </c>
      <c r="BE131" s="153">
        <f>IF(AZ131=5,G131,0)</f>
        <v>0</v>
      </c>
      <c r="CA131" s="178">
        <v>8</v>
      </c>
      <c r="CB131" s="178">
        <v>1</v>
      </c>
      <c r="CZ131" s="153">
        <v>0</v>
      </c>
    </row>
    <row r="132" spans="1:104" x14ac:dyDescent="0.2">
      <c r="A132" s="179">
        <v>78</v>
      </c>
      <c r="B132" s="180" t="s">
        <v>286</v>
      </c>
      <c r="C132" s="181" t="s">
        <v>287</v>
      </c>
      <c r="D132" s="182" t="s">
        <v>139</v>
      </c>
      <c r="E132" s="183">
        <v>3.3795199999999999</v>
      </c>
      <c r="F132" s="183">
        <v>0</v>
      </c>
      <c r="G132" s="184">
        <f>E132*F132</f>
        <v>0</v>
      </c>
      <c r="O132" s="178">
        <v>2</v>
      </c>
      <c r="AA132" s="153">
        <v>8</v>
      </c>
      <c r="AB132" s="153">
        <v>0</v>
      </c>
      <c r="AC132" s="153">
        <v>3</v>
      </c>
      <c r="AZ132" s="153">
        <v>1</v>
      </c>
      <c r="BA132" s="153">
        <f>IF(AZ132=1,G132,0)</f>
        <v>0</v>
      </c>
      <c r="BB132" s="153">
        <f>IF(AZ132=2,G132,0)</f>
        <v>0</v>
      </c>
      <c r="BC132" s="153">
        <f>IF(AZ132=3,G132,0)</f>
        <v>0</v>
      </c>
      <c r="BD132" s="153">
        <f>IF(AZ132=4,G132,0)</f>
        <v>0</v>
      </c>
      <c r="BE132" s="153">
        <f>IF(AZ132=5,G132,0)</f>
        <v>0</v>
      </c>
      <c r="CA132" s="178">
        <v>8</v>
      </c>
      <c r="CB132" s="178">
        <v>0</v>
      </c>
      <c r="CZ132" s="153">
        <v>0</v>
      </c>
    </row>
    <row r="133" spans="1:104" x14ac:dyDescent="0.2">
      <c r="A133" s="179">
        <v>79</v>
      </c>
      <c r="B133" s="180" t="s">
        <v>288</v>
      </c>
      <c r="C133" s="181" t="s">
        <v>289</v>
      </c>
      <c r="D133" s="182" t="s">
        <v>139</v>
      </c>
      <c r="E133" s="183">
        <v>81.10848</v>
      </c>
      <c r="F133" s="183">
        <v>0</v>
      </c>
      <c r="G133" s="184">
        <f>E133*F133</f>
        <v>0</v>
      </c>
      <c r="O133" s="178">
        <v>2</v>
      </c>
      <c r="AA133" s="153">
        <v>8</v>
      </c>
      <c r="AB133" s="153">
        <v>0</v>
      </c>
      <c r="AC133" s="153">
        <v>3</v>
      </c>
      <c r="AZ133" s="153">
        <v>1</v>
      </c>
      <c r="BA133" s="153">
        <f>IF(AZ133=1,G133,0)</f>
        <v>0</v>
      </c>
      <c r="BB133" s="153">
        <f>IF(AZ133=2,G133,0)</f>
        <v>0</v>
      </c>
      <c r="BC133" s="153">
        <f>IF(AZ133=3,G133,0)</f>
        <v>0</v>
      </c>
      <c r="BD133" s="153">
        <f>IF(AZ133=4,G133,0)</f>
        <v>0</v>
      </c>
      <c r="BE133" s="153">
        <f>IF(AZ133=5,G133,0)</f>
        <v>0</v>
      </c>
      <c r="CA133" s="178">
        <v>8</v>
      </c>
      <c r="CB133" s="178">
        <v>0</v>
      </c>
      <c r="CZ133" s="153">
        <v>0</v>
      </c>
    </row>
    <row r="134" spans="1:104" x14ac:dyDescent="0.2">
      <c r="A134" s="179">
        <v>80</v>
      </c>
      <c r="B134" s="180" t="s">
        <v>290</v>
      </c>
      <c r="C134" s="181" t="s">
        <v>291</v>
      </c>
      <c r="D134" s="182" t="s">
        <v>139</v>
      </c>
      <c r="E134" s="183">
        <v>3.3795199999999999</v>
      </c>
      <c r="F134" s="183">
        <v>0</v>
      </c>
      <c r="G134" s="184">
        <f>E134*F134</f>
        <v>0</v>
      </c>
      <c r="O134" s="178">
        <v>2</v>
      </c>
      <c r="AA134" s="153">
        <v>8</v>
      </c>
      <c r="AB134" s="153">
        <v>0</v>
      </c>
      <c r="AC134" s="153">
        <v>3</v>
      </c>
      <c r="AZ134" s="153">
        <v>1</v>
      </c>
      <c r="BA134" s="153">
        <f>IF(AZ134=1,G134,0)</f>
        <v>0</v>
      </c>
      <c r="BB134" s="153">
        <f>IF(AZ134=2,G134,0)</f>
        <v>0</v>
      </c>
      <c r="BC134" s="153">
        <f>IF(AZ134=3,G134,0)</f>
        <v>0</v>
      </c>
      <c r="BD134" s="153">
        <f>IF(AZ134=4,G134,0)</f>
        <v>0</v>
      </c>
      <c r="BE134" s="153">
        <f>IF(AZ134=5,G134,0)</f>
        <v>0</v>
      </c>
      <c r="CA134" s="178">
        <v>8</v>
      </c>
      <c r="CB134" s="178">
        <v>0</v>
      </c>
      <c r="CZ134" s="153">
        <v>0</v>
      </c>
    </row>
    <row r="135" spans="1:104" x14ac:dyDescent="0.2">
      <c r="A135" s="179">
        <v>81</v>
      </c>
      <c r="B135" s="180" t="s">
        <v>292</v>
      </c>
      <c r="C135" s="181" t="s">
        <v>293</v>
      </c>
      <c r="D135" s="182" t="s">
        <v>139</v>
      </c>
      <c r="E135" s="183">
        <v>3.3795199999999999</v>
      </c>
      <c r="F135" s="183">
        <v>0</v>
      </c>
      <c r="G135" s="184">
        <f>E135*F135</f>
        <v>0</v>
      </c>
      <c r="O135" s="178">
        <v>2</v>
      </c>
      <c r="AA135" s="153">
        <v>8</v>
      </c>
      <c r="AB135" s="153">
        <v>0</v>
      </c>
      <c r="AC135" s="153">
        <v>3</v>
      </c>
      <c r="AZ135" s="153">
        <v>1</v>
      </c>
      <c r="BA135" s="153">
        <f>IF(AZ135=1,G135,0)</f>
        <v>0</v>
      </c>
      <c r="BB135" s="153">
        <f>IF(AZ135=2,G135,0)</f>
        <v>0</v>
      </c>
      <c r="BC135" s="153">
        <f>IF(AZ135=3,G135,0)</f>
        <v>0</v>
      </c>
      <c r="BD135" s="153">
        <f>IF(AZ135=4,G135,0)</f>
        <v>0</v>
      </c>
      <c r="BE135" s="153">
        <f>IF(AZ135=5,G135,0)</f>
        <v>0</v>
      </c>
      <c r="CA135" s="178">
        <v>8</v>
      </c>
      <c r="CB135" s="178">
        <v>0</v>
      </c>
      <c r="CZ135" s="153">
        <v>0</v>
      </c>
    </row>
    <row r="136" spans="1:104" x14ac:dyDescent="0.2">
      <c r="A136" s="193"/>
      <c r="B136" s="194" t="s">
        <v>75</v>
      </c>
      <c r="C136" s="195" t="str">
        <f>CONCATENATE(B127," ",C127)</f>
        <v>D96 Přesuny suti a vybouraných hmot</v>
      </c>
      <c r="D136" s="196"/>
      <c r="E136" s="197"/>
      <c r="F136" s="198"/>
      <c r="G136" s="199">
        <f>SUM(G127:G135)</f>
        <v>0</v>
      </c>
      <c r="O136" s="178">
        <v>4</v>
      </c>
      <c r="BA136" s="200">
        <f>SUM(BA127:BA135)</f>
        <v>0</v>
      </c>
      <c r="BB136" s="200">
        <f>SUM(BB127:BB135)</f>
        <v>0</v>
      </c>
      <c r="BC136" s="200">
        <f>SUM(BC127:BC135)</f>
        <v>0</v>
      </c>
      <c r="BD136" s="200">
        <f>SUM(BD127:BD135)</f>
        <v>0</v>
      </c>
      <c r="BE136" s="200">
        <f>SUM(BE127:BE135)</f>
        <v>0</v>
      </c>
    </row>
    <row r="137" spans="1:104" x14ac:dyDescent="0.2">
      <c r="E137" s="153"/>
    </row>
    <row r="138" spans="1:104" x14ac:dyDescent="0.2">
      <c r="E138" s="153"/>
    </row>
    <row r="139" spans="1:104" x14ac:dyDescent="0.2">
      <c r="E139" s="153"/>
    </row>
    <row r="140" spans="1:104" x14ac:dyDescent="0.2">
      <c r="E140" s="153"/>
    </row>
    <row r="141" spans="1:104" x14ac:dyDescent="0.2">
      <c r="E141" s="153"/>
    </row>
    <row r="142" spans="1:104" x14ac:dyDescent="0.2">
      <c r="E142" s="153"/>
    </row>
    <row r="143" spans="1:104" x14ac:dyDescent="0.2">
      <c r="E143" s="153"/>
    </row>
    <row r="144" spans="1:104" x14ac:dyDescent="0.2">
      <c r="E144" s="153"/>
    </row>
    <row r="145" spans="5:5" x14ac:dyDescent="0.2">
      <c r="E145" s="153"/>
    </row>
    <row r="146" spans="5:5" x14ac:dyDescent="0.2">
      <c r="E146" s="153"/>
    </row>
    <row r="147" spans="5:5" x14ac:dyDescent="0.2">
      <c r="E147" s="153"/>
    </row>
    <row r="148" spans="5:5" x14ac:dyDescent="0.2">
      <c r="E148" s="153"/>
    </row>
    <row r="149" spans="5:5" x14ac:dyDescent="0.2">
      <c r="E149" s="153"/>
    </row>
    <row r="150" spans="5:5" x14ac:dyDescent="0.2">
      <c r="E150" s="153"/>
    </row>
    <row r="151" spans="5:5" x14ac:dyDescent="0.2">
      <c r="E151" s="153"/>
    </row>
    <row r="152" spans="5:5" x14ac:dyDescent="0.2">
      <c r="E152" s="153"/>
    </row>
    <row r="153" spans="5:5" x14ac:dyDescent="0.2">
      <c r="E153" s="153"/>
    </row>
    <row r="154" spans="5:5" x14ac:dyDescent="0.2">
      <c r="E154" s="153"/>
    </row>
    <row r="155" spans="5:5" x14ac:dyDescent="0.2">
      <c r="E155" s="153"/>
    </row>
    <row r="156" spans="5:5" x14ac:dyDescent="0.2">
      <c r="E156" s="153"/>
    </row>
    <row r="157" spans="5:5" x14ac:dyDescent="0.2">
      <c r="E157" s="153"/>
    </row>
    <row r="158" spans="5:5" x14ac:dyDescent="0.2">
      <c r="E158" s="153"/>
    </row>
    <row r="159" spans="5:5" x14ac:dyDescent="0.2">
      <c r="E159" s="153"/>
    </row>
    <row r="160" spans="5:5" x14ac:dyDescent="0.2">
      <c r="E160" s="153"/>
    </row>
    <row r="161" spans="5:5" x14ac:dyDescent="0.2">
      <c r="E161" s="153"/>
    </row>
    <row r="162" spans="5:5" x14ac:dyDescent="0.2">
      <c r="E162" s="153"/>
    </row>
    <row r="163" spans="5:5" x14ac:dyDescent="0.2">
      <c r="E163" s="153"/>
    </row>
    <row r="164" spans="5:5" x14ac:dyDescent="0.2">
      <c r="E164" s="153"/>
    </row>
    <row r="165" spans="5:5" x14ac:dyDescent="0.2">
      <c r="E165" s="153"/>
    </row>
    <row r="166" spans="5:5" x14ac:dyDescent="0.2">
      <c r="E166" s="153"/>
    </row>
    <row r="167" spans="5:5" x14ac:dyDescent="0.2">
      <c r="E167" s="153"/>
    </row>
    <row r="168" spans="5:5" x14ac:dyDescent="0.2">
      <c r="E168" s="153"/>
    </row>
    <row r="169" spans="5:5" x14ac:dyDescent="0.2">
      <c r="E169" s="153"/>
    </row>
    <row r="170" spans="5:5" x14ac:dyDescent="0.2">
      <c r="E170" s="153"/>
    </row>
    <row r="171" spans="5:5" x14ac:dyDescent="0.2">
      <c r="E171" s="153"/>
    </row>
    <row r="172" spans="5:5" x14ac:dyDescent="0.2">
      <c r="E172" s="153"/>
    </row>
    <row r="173" spans="5:5" x14ac:dyDescent="0.2">
      <c r="E173" s="153"/>
    </row>
    <row r="174" spans="5:5" x14ac:dyDescent="0.2">
      <c r="E174" s="153"/>
    </row>
    <row r="175" spans="5:5" x14ac:dyDescent="0.2">
      <c r="E175" s="153"/>
    </row>
    <row r="176" spans="5:5" x14ac:dyDescent="0.2">
      <c r="E176" s="153"/>
    </row>
    <row r="177" spans="5:5" x14ac:dyDescent="0.2">
      <c r="E177" s="153"/>
    </row>
    <row r="178" spans="5:5" x14ac:dyDescent="0.2">
      <c r="E178" s="153"/>
    </row>
    <row r="179" spans="5:5" x14ac:dyDescent="0.2">
      <c r="E179" s="153"/>
    </row>
    <row r="180" spans="5:5" x14ac:dyDescent="0.2">
      <c r="E180" s="153"/>
    </row>
    <row r="181" spans="5:5" x14ac:dyDescent="0.2">
      <c r="E181" s="153"/>
    </row>
    <row r="182" spans="5:5" x14ac:dyDescent="0.2">
      <c r="E182" s="153"/>
    </row>
    <row r="183" spans="5:5" x14ac:dyDescent="0.2">
      <c r="E183" s="153"/>
    </row>
    <row r="184" spans="5:5" x14ac:dyDescent="0.2">
      <c r="E184" s="153"/>
    </row>
    <row r="185" spans="5:5" x14ac:dyDescent="0.2">
      <c r="E185" s="153"/>
    </row>
    <row r="186" spans="5:5" x14ac:dyDescent="0.2">
      <c r="E186" s="153"/>
    </row>
    <row r="187" spans="5:5" x14ac:dyDescent="0.2">
      <c r="E187" s="153"/>
    </row>
    <row r="188" spans="5:5" x14ac:dyDescent="0.2">
      <c r="E188" s="153"/>
    </row>
    <row r="189" spans="5:5" x14ac:dyDescent="0.2">
      <c r="E189" s="153"/>
    </row>
    <row r="190" spans="5:5" x14ac:dyDescent="0.2">
      <c r="E190" s="153"/>
    </row>
    <row r="191" spans="5:5" x14ac:dyDescent="0.2">
      <c r="E191" s="153"/>
    </row>
    <row r="192" spans="5:5" x14ac:dyDescent="0.2">
      <c r="E192" s="153"/>
    </row>
    <row r="193" spans="1:7" x14ac:dyDescent="0.2">
      <c r="E193" s="153"/>
    </row>
    <row r="194" spans="1:7" x14ac:dyDescent="0.2">
      <c r="E194" s="153"/>
    </row>
    <row r="195" spans="1:7" x14ac:dyDescent="0.2">
      <c r="A195" s="201"/>
      <c r="B195" s="201"/>
    </row>
    <row r="196" spans="1:7" x14ac:dyDescent="0.2">
      <c r="C196" s="203"/>
      <c r="D196" s="203"/>
      <c r="E196" s="204"/>
      <c r="F196" s="203"/>
      <c r="G196" s="205"/>
    </row>
    <row r="197" spans="1:7" x14ac:dyDescent="0.2">
      <c r="A197" s="201"/>
      <c r="B197" s="201"/>
    </row>
  </sheetData>
  <mergeCells count="31">
    <mergeCell ref="C77:D77"/>
    <mergeCell ref="C85:D85"/>
    <mergeCell ref="C86:D86"/>
    <mergeCell ref="C88:D88"/>
    <mergeCell ref="C89:D89"/>
    <mergeCell ref="C59:D59"/>
    <mergeCell ref="C60:D60"/>
    <mergeCell ref="C61:D61"/>
    <mergeCell ref="C67:D67"/>
    <mergeCell ref="C69:D69"/>
    <mergeCell ref="C70:D70"/>
    <mergeCell ref="C71:D71"/>
    <mergeCell ref="C73:D73"/>
    <mergeCell ref="C48:D48"/>
    <mergeCell ref="C49:D49"/>
    <mergeCell ref="C50:D50"/>
    <mergeCell ref="C51:D51"/>
    <mergeCell ref="C18:D18"/>
    <mergeCell ref="C19:D19"/>
    <mergeCell ref="C20:D20"/>
    <mergeCell ref="C26:D26"/>
    <mergeCell ref="C27:D27"/>
    <mergeCell ref="C28:D28"/>
    <mergeCell ref="A1:G1"/>
    <mergeCell ref="A3:B3"/>
    <mergeCell ref="A4:B4"/>
    <mergeCell ref="E4:G4"/>
    <mergeCell ref="C9:D9"/>
    <mergeCell ref="C10:D10"/>
    <mergeCell ref="C11:D11"/>
    <mergeCell ref="C16:D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Nováčková</dc:creator>
  <cp:lastModifiedBy>Helena Nováčková</cp:lastModifiedBy>
  <dcterms:created xsi:type="dcterms:W3CDTF">2021-05-17T07:34:55Z</dcterms:created>
  <dcterms:modified xsi:type="dcterms:W3CDTF">2021-05-17T07:35:49Z</dcterms:modified>
</cp:coreProperties>
</file>